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030"/>
  <workbookPr autoCompressPictures="0"/>
  <bookViews>
    <workbookView xWindow="0" yWindow="460" windowWidth="37680" windowHeight="18580" tabRatio="500" activeTab="1"/>
  </bookViews>
  <sheets>
    <sheet name="Start List " sheetId="3" r:id="rId1"/>
    <sheet name="100m" sheetId="1" r:id="rId2"/>
    <sheet name="Long Jump" sheetId="2" r:id="rId3"/>
    <sheet name="800m" sheetId="4" r:id="rId4"/>
    <sheet name="Shot Putt" sheetId="5" r:id="rId5"/>
    <sheet name="Javelin " sheetId="6" r:id="rId6"/>
    <sheet name="Relay" sheetId="7" r:id="rId7"/>
  </sheets>
  <definedNames>
    <definedName name="_100">'Start List '!$B$36</definedName>
    <definedName name="_145">'Start List '!$B$37</definedName>
    <definedName name="_146">'Start List '!$B$38</definedName>
    <definedName name="_147">'Start List '!$B$39</definedName>
    <definedName name="_148">'Start List '!$B$40</definedName>
    <definedName name="_149">'Start List '!$B$41</definedName>
    <definedName name="_150">'Start List '!$B$42</definedName>
    <definedName name="_151">'Start List '!$B$43</definedName>
    <definedName name="_152">'Start List '!$B$44</definedName>
    <definedName name="_153">'Start List '!$B$45</definedName>
    <definedName name="_154">'Start List '!$B$46</definedName>
    <definedName name="_155">'Start List '!$B$47</definedName>
    <definedName name="_156">'Start List '!$B$48</definedName>
    <definedName name="_157">'Start List '!$B$49</definedName>
    <definedName name="_158">'Start List '!$B$50</definedName>
    <definedName name="_159">'Start List '!$B$51</definedName>
    <definedName name="_160">'Start List '!$B$52</definedName>
    <definedName name="_161">'Start List '!$B$53</definedName>
    <definedName name="_162">'Start List '!$B$54</definedName>
    <definedName name="_163">'Start List '!$B$55</definedName>
    <definedName name="_164">'Start List '!$B$56</definedName>
    <definedName name="_165">'Start List '!$B$57</definedName>
    <definedName name="_166">'Start List '!$B$58</definedName>
    <definedName name="_167">'Start List '!$B$59</definedName>
    <definedName name="_168">'Start List '!$B$60</definedName>
    <definedName name="_169">'Start List '!$B$61</definedName>
    <definedName name="_170">'Start List '!$B$62</definedName>
    <definedName name="_171">'Start List '!$B$63</definedName>
    <definedName name="_172">'Start List '!$B$64</definedName>
    <definedName name="_173">'Start List '!$B$65</definedName>
    <definedName name="_174">'Start List '!$B$66</definedName>
    <definedName name="_175">'Start List '!$B$67</definedName>
    <definedName name="_176">'Start List '!$B$68</definedName>
    <definedName name="_177">'Start List '!$B$69</definedName>
    <definedName name="_178">'Start List '!$B$70</definedName>
    <definedName name="_179">'Start List '!$B$71</definedName>
    <definedName name="_180">'Start List '!$B$72</definedName>
    <definedName name="_181">'Start List '!$B$73</definedName>
    <definedName name="_182">'Start List '!$B$74</definedName>
    <definedName name="_183">'Start List '!$B$75</definedName>
    <definedName name="_184">'Start List '!$B$76</definedName>
    <definedName name="_185">'Start List '!$B$77</definedName>
    <definedName name="_186">'Start List '!$B$78</definedName>
    <definedName name="_187">'Start List '!$B$79</definedName>
    <definedName name="_188">'Start List '!$B$80</definedName>
    <definedName name="_196">'Start List '!$B$81</definedName>
    <definedName name="_197">'Start List '!$B$82</definedName>
    <definedName name="_198">'Start List '!$B$83</definedName>
    <definedName name="_199">'Start List '!$B$84</definedName>
    <definedName name="_200">'Start List '!$B$85</definedName>
    <definedName name="_25">'Start List '!$B$2</definedName>
    <definedName name="_26">'Start List '!$B$3</definedName>
    <definedName name="_27">'Start List '!$B$4</definedName>
    <definedName name="_28">'Start List '!$B$5</definedName>
    <definedName name="_29">'Start List '!$B$6</definedName>
    <definedName name="_30">'Start List '!$B$7</definedName>
    <definedName name="_31">'Start List '!$B$8</definedName>
    <definedName name="_32">'Start List '!$B$9</definedName>
    <definedName name="_33">'Start List '!$B$10</definedName>
    <definedName name="_34">'Start List '!$B$11</definedName>
    <definedName name="_35">'Start List '!$B$12</definedName>
    <definedName name="_36">'Start List '!$B$13</definedName>
    <definedName name="_37">'Start List '!$B$14</definedName>
    <definedName name="_38">'Start List '!$B$15</definedName>
    <definedName name="_39">'Start List '!$B$16</definedName>
    <definedName name="_40">'Start List '!$B$17</definedName>
    <definedName name="_6">'Start List '!$B$23</definedName>
    <definedName name="_60">'Start List '!$B$18</definedName>
    <definedName name="_61">'Start List '!$B$19</definedName>
    <definedName name="_62">'Start List '!$B$20</definedName>
    <definedName name="_63">'Start List '!$B$21</definedName>
    <definedName name="_64">'Start List '!$B$22</definedName>
    <definedName name="_65">'Start List '!$B$24</definedName>
    <definedName name="_66">'Start List '!$B$25</definedName>
    <definedName name="_67">'Start List '!$B$26</definedName>
    <definedName name="_68">'Start List '!$B$27</definedName>
    <definedName name="_69">'Start List '!$B$28</definedName>
    <definedName name="_70">'Start List '!$B$29</definedName>
    <definedName name="_94">'Start List '!$B$30</definedName>
    <definedName name="_95">'Start List '!$B$31</definedName>
    <definedName name="_96">'Start List '!$B$32</definedName>
    <definedName name="_97">'Start List '!$B$33</definedName>
    <definedName name="_98">'Start List '!$B$34</definedName>
    <definedName name="_99">'Start List '!$B$35</definedName>
    <definedName name="_C">'Start List '!$A$86</definedName>
    <definedName name="_xlnm._FilterDatabase" localSheetId="1" hidden="1">'100m'!$A$40:$C$54</definedName>
    <definedName name="_H">'Start List '!$B$86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56" i="2" l="1"/>
  <c r="B57" i="2"/>
  <c r="B58" i="2"/>
  <c r="B60" i="2"/>
  <c r="B62" i="2"/>
  <c r="B63" i="2"/>
  <c r="B97" i="2"/>
  <c r="B89" i="2"/>
  <c r="B87" i="2"/>
  <c r="B68" i="2"/>
  <c r="A36" i="7"/>
  <c r="A19" i="7"/>
  <c r="A14" i="7"/>
  <c r="B38" i="6"/>
  <c r="A37" i="6"/>
  <c r="A38" i="6"/>
  <c r="A40" i="6"/>
  <c r="A33" i="6"/>
  <c r="A32" i="6"/>
  <c r="B19" i="6"/>
  <c r="B24" i="6"/>
  <c r="B27" i="6"/>
  <c r="B26" i="6"/>
  <c r="A22" i="6"/>
  <c r="A25" i="6"/>
  <c r="A19" i="6"/>
  <c r="A24" i="6"/>
  <c r="A21" i="6"/>
  <c r="A18" i="6"/>
  <c r="A26" i="6"/>
  <c r="A27" i="6"/>
  <c r="A17" i="6"/>
  <c r="A23" i="6"/>
  <c r="A20" i="6"/>
  <c r="A28" i="6"/>
  <c r="B10" i="6"/>
  <c r="B12" i="6"/>
  <c r="A8" i="6"/>
  <c r="A7" i="6"/>
  <c r="A13" i="6"/>
  <c r="A10" i="6"/>
  <c r="A12" i="6"/>
  <c r="A5" i="6"/>
  <c r="A9" i="6"/>
  <c r="A11" i="6"/>
  <c r="A6" i="6"/>
  <c r="A56" i="5"/>
  <c r="B56" i="5"/>
  <c r="A58" i="5"/>
  <c r="A59" i="5"/>
  <c r="A60" i="5"/>
  <c r="A57" i="5"/>
  <c r="A61" i="5"/>
  <c r="B48" i="5"/>
  <c r="B38" i="5"/>
  <c r="B51" i="5"/>
  <c r="B52" i="5"/>
  <c r="B47" i="5"/>
  <c r="B49" i="5"/>
  <c r="B50" i="5"/>
  <c r="B42" i="5"/>
  <c r="A47" i="5"/>
  <c r="A52" i="5"/>
  <c r="A51" i="5"/>
  <c r="A38" i="5"/>
  <c r="A48" i="5"/>
  <c r="A49" i="5"/>
  <c r="A50" i="5"/>
  <c r="A42" i="5"/>
  <c r="A41" i="5"/>
  <c r="A39" i="5"/>
  <c r="A44" i="5"/>
  <c r="A40" i="5"/>
  <c r="A45" i="5"/>
  <c r="A43" i="5"/>
  <c r="A46" i="5"/>
  <c r="F31" i="5"/>
  <c r="F25" i="5"/>
  <c r="F19" i="5"/>
  <c r="F26" i="5"/>
  <c r="F22" i="5"/>
  <c r="B22" i="5"/>
  <c r="B19" i="5"/>
  <c r="B33" i="5"/>
  <c r="B28" i="5"/>
  <c r="B34" i="5"/>
  <c r="B26" i="5"/>
  <c r="B25" i="5"/>
  <c r="B31" i="5"/>
  <c r="A21" i="5"/>
  <c r="A32" i="5"/>
  <c r="A20" i="5"/>
  <c r="A27" i="5"/>
  <c r="A29" i="5"/>
  <c r="A30" i="5"/>
  <c r="A31" i="5"/>
  <c r="A25" i="5"/>
  <c r="A26" i="5"/>
  <c r="A19" i="5"/>
  <c r="A22" i="5"/>
  <c r="A33" i="5"/>
  <c r="A28" i="5"/>
  <c r="A34" i="5"/>
  <c r="F13" i="5"/>
  <c r="F7" i="5"/>
  <c r="F12" i="5"/>
  <c r="F14" i="5"/>
  <c r="F15" i="5"/>
  <c r="F11" i="5"/>
  <c r="F10" i="5"/>
  <c r="F6" i="5"/>
  <c r="F5" i="5"/>
  <c r="F9" i="5"/>
  <c r="B10" i="5"/>
  <c r="B11" i="5"/>
  <c r="B15" i="5"/>
  <c r="B14" i="5"/>
  <c r="B6" i="5"/>
  <c r="B5" i="5"/>
  <c r="B9" i="5"/>
  <c r="A8" i="5"/>
  <c r="A13" i="5"/>
  <c r="A7" i="5"/>
  <c r="A12" i="5"/>
  <c r="A14" i="5"/>
  <c r="A15" i="5"/>
  <c r="A11" i="5"/>
  <c r="A10" i="5"/>
  <c r="A6" i="5"/>
  <c r="A5" i="5"/>
  <c r="A9" i="5"/>
  <c r="A95" i="4"/>
  <c r="B89" i="4"/>
  <c r="B91" i="4"/>
  <c r="B90" i="4"/>
  <c r="B88" i="4"/>
  <c r="A91" i="4"/>
  <c r="A90" i="4"/>
  <c r="A89" i="4"/>
  <c r="A88" i="4"/>
  <c r="B84" i="4"/>
  <c r="B79" i="4"/>
  <c r="B83" i="4"/>
  <c r="B82" i="4"/>
  <c r="B81" i="4"/>
  <c r="B80" i="4"/>
  <c r="B78" i="4"/>
  <c r="B77" i="4"/>
  <c r="B76" i="4"/>
  <c r="A84" i="4"/>
  <c r="A83" i="4"/>
  <c r="A82" i="4"/>
  <c r="A81" i="4"/>
  <c r="A80" i="4"/>
  <c r="A79" i="4"/>
  <c r="A78" i="4"/>
  <c r="A77" i="4"/>
  <c r="A76" i="4"/>
  <c r="B71" i="4"/>
  <c r="B70" i="4"/>
  <c r="B69" i="4"/>
  <c r="B68" i="4"/>
  <c r="B67" i="4"/>
  <c r="B66" i="4"/>
  <c r="A71" i="4"/>
  <c r="A70" i="4"/>
  <c r="A69" i="4"/>
  <c r="A68" i="4"/>
  <c r="A67" i="4"/>
  <c r="A66" i="4"/>
  <c r="B72" i="4"/>
  <c r="A72" i="4"/>
  <c r="B62" i="4"/>
  <c r="B59" i="4"/>
  <c r="B60" i="4"/>
  <c r="B58" i="4"/>
  <c r="B57" i="4"/>
  <c r="B53" i="4"/>
  <c r="B52" i="4"/>
  <c r="B61" i="4"/>
  <c r="B56" i="4"/>
  <c r="B55" i="4"/>
  <c r="B54" i="4"/>
  <c r="A52" i="4"/>
  <c r="B51" i="4"/>
  <c r="B50" i="4"/>
  <c r="B46" i="4"/>
  <c r="B44" i="4"/>
  <c r="B43" i="4"/>
  <c r="B41" i="4"/>
  <c r="B40" i="4"/>
  <c r="B45" i="4"/>
  <c r="B42" i="4"/>
  <c r="B39" i="4"/>
  <c r="A50" i="4"/>
  <c r="A51" i="4"/>
  <c r="A53" i="4"/>
  <c r="A54" i="4"/>
  <c r="A55" i="4"/>
  <c r="A56" i="4"/>
  <c r="A57" i="4"/>
  <c r="A58" i="4"/>
  <c r="A59" i="4"/>
  <c r="A60" i="4"/>
  <c r="A61" i="4"/>
  <c r="A62" i="4"/>
  <c r="A46" i="4"/>
  <c r="A45" i="4"/>
  <c r="A44" i="4"/>
  <c r="A43" i="4"/>
  <c r="A42" i="4"/>
  <c r="A41" i="4"/>
  <c r="A40" i="4"/>
  <c r="A39" i="4"/>
  <c r="B32" i="4"/>
  <c r="B31" i="4"/>
  <c r="B30" i="4"/>
  <c r="B24" i="4"/>
  <c r="B35" i="4"/>
  <c r="B34" i="4"/>
  <c r="B28" i="4"/>
  <c r="B27" i="4"/>
  <c r="B25" i="4"/>
  <c r="B22" i="4"/>
  <c r="B21" i="4"/>
  <c r="B33" i="4"/>
  <c r="B29" i="4"/>
  <c r="B26" i="4"/>
  <c r="B23" i="4"/>
  <c r="A32" i="4"/>
  <c r="A31" i="4"/>
  <c r="A30" i="4"/>
  <c r="A25" i="4"/>
  <c r="A24" i="4"/>
  <c r="A22" i="4"/>
  <c r="A21" i="4"/>
  <c r="A35" i="4"/>
  <c r="A34" i="4"/>
  <c r="A33" i="4"/>
  <c r="A29" i="4"/>
  <c r="A28" i="4"/>
  <c r="A27" i="4"/>
  <c r="A26" i="4"/>
  <c r="A23" i="4"/>
  <c r="B10" i="4"/>
  <c r="B8" i="4"/>
  <c r="B17" i="4"/>
  <c r="B16" i="4"/>
  <c r="B15" i="4"/>
  <c r="B14" i="4"/>
  <c r="B13" i="4"/>
  <c r="B12" i="4"/>
  <c r="B11" i="4"/>
  <c r="B9" i="4"/>
  <c r="B7" i="4"/>
  <c r="B5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E104" i="2"/>
  <c r="A104" i="2"/>
  <c r="A105" i="2"/>
  <c r="E97" i="2"/>
  <c r="E99" i="2"/>
  <c r="E98" i="2"/>
  <c r="E93" i="2"/>
  <c r="E84" i="2"/>
  <c r="E91" i="2"/>
  <c r="E83" i="2"/>
  <c r="E86" i="2"/>
  <c r="E87" i="2"/>
  <c r="E89" i="2"/>
  <c r="E85" i="2"/>
  <c r="A89" i="2"/>
  <c r="A87" i="2"/>
  <c r="A90" i="2"/>
  <c r="A92" i="2"/>
  <c r="A88" i="2"/>
  <c r="A86" i="2"/>
  <c r="A83" i="2"/>
  <c r="A91" i="2"/>
  <c r="A84" i="2"/>
  <c r="A93" i="2"/>
  <c r="A85" i="2"/>
</calcChain>
</file>

<file path=xl/sharedStrings.xml><?xml version="1.0" encoding="utf-8"?>
<sst xmlns="http://schemas.openxmlformats.org/spreadsheetml/2006/main" count="696" uniqueCount="148">
  <si>
    <t xml:space="preserve">100m </t>
  </si>
  <si>
    <t>Finlay Ross</t>
  </si>
  <si>
    <t xml:space="preserve">Harmany </t>
  </si>
  <si>
    <t>CAAC</t>
  </si>
  <si>
    <t xml:space="preserve">Murray Fraser </t>
  </si>
  <si>
    <t>Ruaridh McQueenie</t>
  </si>
  <si>
    <t xml:space="preserve">Fraser Mooney </t>
  </si>
  <si>
    <t>Finlay Rankin</t>
  </si>
  <si>
    <t xml:space="preserve">Fraser Munro </t>
  </si>
  <si>
    <t>Ollie Tomczyk</t>
  </si>
  <si>
    <t>Fergus Ross</t>
  </si>
  <si>
    <t xml:space="preserve">Name </t>
  </si>
  <si>
    <t xml:space="preserve">Club </t>
  </si>
  <si>
    <t xml:space="preserve">Time </t>
  </si>
  <si>
    <t>U11 Girls</t>
  </si>
  <si>
    <t xml:space="preserve">U11 Boys </t>
  </si>
  <si>
    <t>Club</t>
  </si>
  <si>
    <t>Time</t>
  </si>
  <si>
    <t>Ellen Dee</t>
  </si>
  <si>
    <t xml:space="preserve">Eva Cameron </t>
  </si>
  <si>
    <t>Carrie  Main</t>
  </si>
  <si>
    <t xml:space="preserve">Stella Lumsden </t>
  </si>
  <si>
    <t xml:space="preserve">Robyn Allen </t>
  </si>
  <si>
    <t>Tess Kemp</t>
  </si>
  <si>
    <t xml:space="preserve">Jessica Kivlin </t>
  </si>
  <si>
    <t xml:space="preserve">Caragh McMaster </t>
  </si>
  <si>
    <t xml:space="preserve">Emma Watson </t>
  </si>
  <si>
    <t xml:space="preserve">Orla Joyce </t>
  </si>
  <si>
    <t xml:space="preserve">Anna McAslan </t>
  </si>
  <si>
    <t xml:space="preserve">Olivia Clark </t>
  </si>
  <si>
    <t xml:space="preserve">Carla Gillon </t>
  </si>
  <si>
    <t xml:space="preserve">Tula Jacques </t>
  </si>
  <si>
    <t xml:space="preserve">U13 Girls </t>
  </si>
  <si>
    <t>Mhairi Arnott</t>
  </si>
  <si>
    <t xml:space="preserve">CAAC </t>
  </si>
  <si>
    <t xml:space="preserve">Robyn Key </t>
  </si>
  <si>
    <t>Lorna Farrell</t>
  </si>
  <si>
    <t xml:space="preserve">Hannah Johnson </t>
  </si>
  <si>
    <t xml:space="preserve">Amy Livingstone </t>
  </si>
  <si>
    <t xml:space="preserve">Amber Allen </t>
  </si>
  <si>
    <t xml:space="preserve">Mia Linklater </t>
  </si>
  <si>
    <t>Hannah Pratt</t>
  </si>
  <si>
    <t xml:space="preserve">U13 Boys </t>
  </si>
  <si>
    <t>Colin Dracup</t>
  </si>
  <si>
    <t xml:space="preserve">Theo Johnson </t>
  </si>
  <si>
    <t xml:space="preserve">Jamie McAslan </t>
  </si>
  <si>
    <t>Archie Kemp</t>
  </si>
  <si>
    <t>Eric Braggins</t>
  </si>
  <si>
    <t xml:space="preserve">Archie Hall </t>
  </si>
  <si>
    <t xml:space="preserve">Ben Struthers </t>
  </si>
  <si>
    <t>U15 Girls</t>
  </si>
  <si>
    <t xml:space="preserve">Katy Coats </t>
  </si>
  <si>
    <t xml:space="preserve">Abbey Kivlin </t>
  </si>
  <si>
    <t xml:space="preserve">Sasha Gillon </t>
  </si>
  <si>
    <t xml:space="preserve">Ishbel Grieve </t>
  </si>
  <si>
    <t>Rachel Dee</t>
  </si>
  <si>
    <t xml:space="preserve">Georgia Ledingham </t>
  </si>
  <si>
    <t>Hannah McGlynn</t>
  </si>
  <si>
    <t xml:space="preserve">Ellie McDonald </t>
  </si>
  <si>
    <t xml:space="preserve">U15 Boys </t>
  </si>
  <si>
    <t xml:space="preserve">Sam Cavens </t>
  </si>
  <si>
    <t xml:space="preserve">Cameron Thores </t>
  </si>
  <si>
    <t xml:space="preserve">Thomas Ross </t>
  </si>
  <si>
    <t xml:space="preserve">Gorden Watters </t>
  </si>
  <si>
    <t xml:space="preserve">Owen McQueenie </t>
  </si>
  <si>
    <t xml:space="preserve">Declan Watson </t>
  </si>
  <si>
    <t xml:space="preserve">Dugald Williams </t>
  </si>
  <si>
    <t xml:space="preserve">James Malcolm  </t>
  </si>
  <si>
    <t>Joe Mooney</t>
  </si>
  <si>
    <t xml:space="preserve">Calum Hall </t>
  </si>
  <si>
    <t>Lachlan Mackay</t>
  </si>
  <si>
    <t xml:space="preserve">U17 Boys </t>
  </si>
  <si>
    <t xml:space="preserve">Cole Milne </t>
  </si>
  <si>
    <t xml:space="preserve">Sam Goldie </t>
  </si>
  <si>
    <t xml:space="preserve">Finlay Ross </t>
  </si>
  <si>
    <t xml:space="preserve">Heidi Ross </t>
  </si>
  <si>
    <t>Jamie Arnott</t>
  </si>
  <si>
    <t xml:space="preserve">U17 Girls </t>
  </si>
  <si>
    <t xml:space="preserve">Emma Grieve </t>
  </si>
  <si>
    <t>Long Jump</t>
  </si>
  <si>
    <t>//</t>
  </si>
  <si>
    <t xml:space="preserve">Christian Lumsden </t>
  </si>
  <si>
    <t>Zach Watson</t>
  </si>
  <si>
    <t xml:space="preserve">U11 Girls </t>
  </si>
  <si>
    <t>Jump 1 (m)</t>
  </si>
  <si>
    <t>Jump 2 (m)</t>
  </si>
  <si>
    <t>Best (m)</t>
  </si>
  <si>
    <t xml:space="preserve">Caragh Macmaster </t>
  </si>
  <si>
    <t xml:space="preserve">Hannah Pratt </t>
  </si>
  <si>
    <t xml:space="preserve">Carrie Main </t>
  </si>
  <si>
    <t>Anna McAslan</t>
  </si>
  <si>
    <t xml:space="preserve">Tess Kemp </t>
  </si>
  <si>
    <t xml:space="preserve">Hannah Johnston </t>
  </si>
  <si>
    <t>Sophie Watt</t>
  </si>
  <si>
    <t>Ruby Grierson</t>
  </si>
  <si>
    <t xml:space="preserve">India Raymond </t>
  </si>
  <si>
    <t>Amy Livingstone</t>
  </si>
  <si>
    <t xml:space="preserve">Maddie Limsden </t>
  </si>
  <si>
    <t xml:space="preserve">David Addison </t>
  </si>
  <si>
    <t xml:space="preserve">James Malcolm </t>
  </si>
  <si>
    <t xml:space="preserve">Cameron Fraser </t>
  </si>
  <si>
    <t xml:space="preserve">Joe Mooney </t>
  </si>
  <si>
    <t xml:space="preserve">Number </t>
  </si>
  <si>
    <t xml:space="preserve">Abbie Kivlin </t>
  </si>
  <si>
    <t>U17 Boys</t>
  </si>
  <si>
    <t xml:space="preserve">800m </t>
  </si>
  <si>
    <t>Lucas Key</t>
  </si>
  <si>
    <t>U13 Boys</t>
  </si>
  <si>
    <t>U13 Girls</t>
  </si>
  <si>
    <t xml:space="preserve">U15 Girls </t>
  </si>
  <si>
    <t>U15 Boys</t>
  </si>
  <si>
    <t>Shot Putt</t>
  </si>
  <si>
    <t>Throw 1 (m)</t>
  </si>
  <si>
    <t>Throw 2 (m)</t>
  </si>
  <si>
    <t>Throw 3 (m)</t>
  </si>
  <si>
    <t xml:space="preserve">Javelin </t>
  </si>
  <si>
    <t>U15 G</t>
  </si>
  <si>
    <t>U17 Girls</t>
  </si>
  <si>
    <t>U17 Men</t>
  </si>
  <si>
    <t>Relay</t>
  </si>
  <si>
    <t xml:space="preserve">Team </t>
  </si>
  <si>
    <t>CAAC 2</t>
  </si>
  <si>
    <t>CAAC 1</t>
  </si>
  <si>
    <t xml:space="preserve">Harmeny </t>
  </si>
  <si>
    <t>Harmeny 1</t>
  </si>
  <si>
    <t>Harmeny 2</t>
  </si>
  <si>
    <t xml:space="preserve">Jamie Thomson </t>
  </si>
  <si>
    <t xml:space="preserve">Ewan Simson </t>
  </si>
  <si>
    <t>Alasdair Wallace</t>
  </si>
  <si>
    <t>Sebastian Lumsden</t>
  </si>
  <si>
    <t>Nieve Teviotdale</t>
  </si>
  <si>
    <t xml:space="preserve">Maddie Lumsden </t>
  </si>
  <si>
    <t xml:space="preserve">Sophie Raymond </t>
  </si>
  <si>
    <t>Bella Watters</t>
  </si>
  <si>
    <t xml:space="preserve">Ruaridh Williams </t>
  </si>
  <si>
    <t>Siena Cameron</t>
  </si>
  <si>
    <t>Ellie McDonald</t>
  </si>
  <si>
    <t>Nicole Mullard</t>
  </si>
  <si>
    <t xml:space="preserve">Louise Gibson </t>
  </si>
  <si>
    <t>Owen McQueenie</t>
  </si>
  <si>
    <t>James Malcolm</t>
  </si>
  <si>
    <t xml:space="preserve">Nieve Teviotdale </t>
  </si>
  <si>
    <t>Jessica Kivlin</t>
  </si>
  <si>
    <t xml:space="preserve">Gordon Watters </t>
  </si>
  <si>
    <t xml:space="preserve">Siena Cameron </t>
  </si>
  <si>
    <t xml:space="preserve">Leona Byers </t>
  </si>
  <si>
    <t>Carrie Main</t>
  </si>
  <si>
    <t>Ruby Heughan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</si>
</sst>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2" fillId="0" borderId="0" xfId="0" applyFont="1"/>
    <xf numFmtId="47" fontId="0" fillId="0" borderId="0" xfId="0" applyNumberFormat="1"/>
    <xf numFmtId="0" fontId="1" fillId="0" borderId="0" xfId="0" applyFont="1" applyAlignment="1">
      <alignment wrapText="1"/>
    </xf>
    <xf numFmtId="0" fontId="5" fillId="0" borderId="0" xfId="0" applyFont="1"/>
    <xf numFmtId="0" fontId="0" fillId="0" borderId="0" xfId="0" applyFont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topLeftCell="A73" workbookViewId="0">
      <selection activeCell="B87" sqref="B87"/>
    </sheetView>
  </sheetViews>
  <sheetFormatPr baseColWidth="10" defaultRowHeight="15" x14ac:dyDescent="0"/>
  <cols>
    <col min="2" max="2" width="17.33203125" bestFit="1" customWidth="1"/>
  </cols>
  <sheetData>
    <row r="1" spans="1:2">
      <c r="A1" s="6" t="s">
        <v>102</v>
      </c>
      <c r="B1" s="6" t="s">
        <v>11</v>
      </c>
    </row>
    <row r="2" spans="1:2">
      <c r="A2">
        <v>25</v>
      </c>
      <c r="B2" t="s">
        <v>82</v>
      </c>
    </row>
    <row r="3" spans="1:2">
      <c r="A3">
        <v>26</v>
      </c>
      <c r="B3" t="s">
        <v>81</v>
      </c>
    </row>
    <row r="4" spans="1:2">
      <c r="A4">
        <v>27</v>
      </c>
      <c r="B4" t="s">
        <v>6</v>
      </c>
    </row>
    <row r="5" spans="1:2">
      <c r="A5">
        <v>28</v>
      </c>
      <c r="B5" t="s">
        <v>128</v>
      </c>
    </row>
    <row r="6" spans="1:2">
      <c r="A6">
        <v>29</v>
      </c>
      <c r="B6" t="s">
        <v>41</v>
      </c>
    </row>
    <row r="7" spans="1:2">
      <c r="A7">
        <v>30</v>
      </c>
      <c r="B7" t="s">
        <v>31</v>
      </c>
    </row>
    <row r="8" spans="1:2">
      <c r="A8">
        <v>31</v>
      </c>
      <c r="B8" t="s">
        <v>129</v>
      </c>
    </row>
    <row r="9" spans="1:2">
      <c r="A9">
        <v>32</v>
      </c>
      <c r="B9" t="s">
        <v>25</v>
      </c>
    </row>
    <row r="10" spans="1:2">
      <c r="A10">
        <v>33</v>
      </c>
      <c r="B10" t="s">
        <v>22</v>
      </c>
    </row>
    <row r="11" spans="1:2">
      <c r="A11">
        <v>34</v>
      </c>
      <c r="B11" t="s">
        <v>21</v>
      </c>
    </row>
    <row r="12" spans="1:2">
      <c r="A12">
        <v>35</v>
      </c>
      <c r="B12" t="s">
        <v>1</v>
      </c>
    </row>
    <row r="13" spans="1:2">
      <c r="A13">
        <v>36</v>
      </c>
      <c r="B13" t="s">
        <v>26</v>
      </c>
    </row>
    <row r="14" spans="1:2">
      <c r="A14">
        <v>37</v>
      </c>
      <c r="B14" t="s">
        <v>24</v>
      </c>
    </row>
    <row r="15" spans="1:2">
      <c r="A15">
        <v>38</v>
      </c>
      <c r="B15" t="s">
        <v>10</v>
      </c>
    </row>
    <row r="16" spans="1:2">
      <c r="A16">
        <v>39</v>
      </c>
      <c r="B16" t="s">
        <v>141</v>
      </c>
    </row>
    <row r="17" spans="1:2">
      <c r="A17">
        <v>40</v>
      </c>
      <c r="B17" t="s">
        <v>4</v>
      </c>
    </row>
    <row r="18" spans="1:2">
      <c r="A18">
        <v>60</v>
      </c>
      <c r="B18" t="s">
        <v>132</v>
      </c>
    </row>
    <row r="19" spans="1:2">
      <c r="A19">
        <v>61</v>
      </c>
      <c r="B19" t="s">
        <v>95</v>
      </c>
    </row>
    <row r="20" spans="1:2">
      <c r="A20">
        <v>62</v>
      </c>
      <c r="B20" t="s">
        <v>133</v>
      </c>
    </row>
    <row r="21" spans="1:2">
      <c r="A21">
        <v>63</v>
      </c>
      <c r="B21" t="s">
        <v>145</v>
      </c>
    </row>
    <row r="22" spans="1:2">
      <c r="A22">
        <v>64</v>
      </c>
      <c r="B22" t="s">
        <v>8</v>
      </c>
    </row>
    <row r="23" spans="1:2">
      <c r="A23">
        <v>64</v>
      </c>
      <c r="B23" t="s">
        <v>94</v>
      </c>
    </row>
    <row r="24" spans="1:2">
      <c r="A24">
        <v>65</v>
      </c>
      <c r="B24" t="s">
        <v>39</v>
      </c>
    </row>
    <row r="25" spans="1:2">
      <c r="A25">
        <v>66</v>
      </c>
      <c r="B25" t="s">
        <v>131</v>
      </c>
    </row>
    <row r="26" spans="1:2">
      <c r="A26">
        <v>67</v>
      </c>
      <c r="B26" t="s">
        <v>38</v>
      </c>
    </row>
    <row r="27" spans="1:2">
      <c r="A27">
        <v>68</v>
      </c>
      <c r="B27" t="s">
        <v>44</v>
      </c>
    </row>
    <row r="28" spans="1:2">
      <c r="A28">
        <v>69</v>
      </c>
      <c r="B28" t="s">
        <v>47</v>
      </c>
    </row>
    <row r="29" spans="1:2">
      <c r="A29">
        <v>70</v>
      </c>
      <c r="B29" t="s">
        <v>43</v>
      </c>
    </row>
    <row r="30" spans="1:2">
      <c r="A30">
        <v>94</v>
      </c>
      <c r="B30" t="s">
        <v>68</v>
      </c>
    </row>
    <row r="31" spans="1:2">
      <c r="A31">
        <v>95</v>
      </c>
      <c r="B31" t="s">
        <v>63</v>
      </c>
    </row>
    <row r="32" spans="1:2">
      <c r="A32">
        <v>96</v>
      </c>
      <c r="B32" t="s">
        <v>73</v>
      </c>
    </row>
    <row r="33" spans="1:2">
      <c r="A33">
        <v>97</v>
      </c>
      <c r="B33" t="s">
        <v>65</v>
      </c>
    </row>
    <row r="34" spans="1:2">
      <c r="A34">
        <v>98</v>
      </c>
      <c r="B34" t="s">
        <v>103</v>
      </c>
    </row>
    <row r="35" spans="1:2">
      <c r="A35">
        <v>99</v>
      </c>
      <c r="B35" t="s">
        <v>144</v>
      </c>
    </row>
    <row r="36" spans="1:2">
      <c r="A36">
        <v>100</v>
      </c>
      <c r="B36" t="s">
        <v>100</v>
      </c>
    </row>
    <row r="37" spans="1:2">
      <c r="A37">
        <v>145</v>
      </c>
      <c r="B37" t="s">
        <v>60</v>
      </c>
    </row>
    <row r="38" spans="1:2">
      <c r="A38">
        <v>146</v>
      </c>
      <c r="B38" t="s">
        <v>66</v>
      </c>
    </row>
    <row r="39" spans="1:2">
      <c r="A39">
        <v>147</v>
      </c>
      <c r="B39" t="s">
        <v>54</v>
      </c>
    </row>
    <row r="40" spans="1:2">
      <c r="A40">
        <v>148</v>
      </c>
      <c r="B40" t="s">
        <v>53</v>
      </c>
    </row>
    <row r="41" spans="1:2">
      <c r="A41">
        <v>149</v>
      </c>
      <c r="B41" t="s">
        <v>33</v>
      </c>
    </row>
    <row r="42" spans="1:2">
      <c r="A42">
        <v>150</v>
      </c>
      <c r="B42" t="s">
        <v>72</v>
      </c>
    </row>
    <row r="43" spans="1:2">
      <c r="A43">
        <v>151</v>
      </c>
      <c r="B43" t="s">
        <v>76</v>
      </c>
    </row>
    <row r="44" spans="1:2">
      <c r="A44">
        <v>152</v>
      </c>
      <c r="B44" t="s">
        <v>67</v>
      </c>
    </row>
    <row r="45" spans="1:2">
      <c r="A45">
        <v>153</v>
      </c>
      <c r="B45" t="s">
        <v>70</v>
      </c>
    </row>
    <row r="46" spans="1:2">
      <c r="A46">
        <v>154</v>
      </c>
      <c r="B46" t="s">
        <v>134</v>
      </c>
    </row>
    <row r="47" spans="1:2">
      <c r="A47">
        <v>155</v>
      </c>
      <c r="B47" t="s">
        <v>27</v>
      </c>
    </row>
    <row r="48" spans="1:2">
      <c r="A48">
        <v>156</v>
      </c>
      <c r="B48" t="s">
        <v>127</v>
      </c>
    </row>
    <row r="49" spans="1:2">
      <c r="A49">
        <v>157</v>
      </c>
      <c r="B49" t="s">
        <v>23</v>
      </c>
    </row>
    <row r="50" spans="1:2">
      <c r="A50">
        <v>158</v>
      </c>
      <c r="B50" t="s">
        <v>37</v>
      </c>
    </row>
    <row r="51" spans="1:2">
      <c r="A51">
        <v>159</v>
      </c>
      <c r="B51" t="s">
        <v>49</v>
      </c>
    </row>
    <row r="52" spans="1:2">
      <c r="A52">
        <v>160</v>
      </c>
      <c r="B52" t="s">
        <v>19</v>
      </c>
    </row>
    <row r="53" spans="1:2">
      <c r="A53">
        <v>161</v>
      </c>
      <c r="B53" t="s">
        <v>48</v>
      </c>
    </row>
    <row r="54" spans="1:2">
      <c r="A54">
        <v>162</v>
      </c>
      <c r="B54" t="s">
        <v>78</v>
      </c>
    </row>
    <row r="55" spans="1:2">
      <c r="A55">
        <v>163</v>
      </c>
      <c r="B55" t="s">
        <v>35</v>
      </c>
    </row>
    <row r="56" spans="1:2">
      <c r="A56">
        <v>164</v>
      </c>
      <c r="B56" t="s">
        <v>36</v>
      </c>
    </row>
    <row r="57" spans="1:2">
      <c r="A57">
        <v>165</v>
      </c>
      <c r="B57" t="s">
        <v>93</v>
      </c>
    </row>
    <row r="58" spans="1:2">
      <c r="A58">
        <v>166</v>
      </c>
      <c r="B58" t="s">
        <v>20</v>
      </c>
    </row>
    <row r="59" spans="1:2">
      <c r="A59">
        <v>167</v>
      </c>
      <c r="B59" t="s">
        <v>30</v>
      </c>
    </row>
    <row r="60" spans="1:2">
      <c r="A60">
        <v>168</v>
      </c>
      <c r="B60" t="s">
        <v>75</v>
      </c>
    </row>
    <row r="61" spans="1:2">
      <c r="A61">
        <v>169</v>
      </c>
      <c r="B61" t="s">
        <v>29</v>
      </c>
    </row>
    <row r="62" spans="1:2">
      <c r="A62">
        <v>170</v>
      </c>
      <c r="B62" t="s">
        <v>58</v>
      </c>
    </row>
    <row r="63" spans="1:2">
      <c r="A63">
        <v>171</v>
      </c>
      <c r="B63" t="s">
        <v>138</v>
      </c>
    </row>
    <row r="64" spans="1:2">
      <c r="A64">
        <v>172</v>
      </c>
      <c r="B64" t="s">
        <v>98</v>
      </c>
    </row>
    <row r="65" spans="1:2">
      <c r="A65">
        <v>173</v>
      </c>
      <c r="B65" t="s">
        <v>62</v>
      </c>
    </row>
    <row r="66" spans="1:2">
      <c r="A66">
        <v>174</v>
      </c>
      <c r="B66" t="s">
        <v>45</v>
      </c>
    </row>
    <row r="67" spans="1:2">
      <c r="A67">
        <v>175</v>
      </c>
      <c r="B67" t="s">
        <v>74</v>
      </c>
    </row>
    <row r="68" spans="1:2">
      <c r="A68">
        <v>176</v>
      </c>
      <c r="B68" t="s">
        <v>28</v>
      </c>
    </row>
    <row r="69" spans="1:2">
      <c r="A69">
        <v>177</v>
      </c>
      <c r="B69" t="s">
        <v>69</v>
      </c>
    </row>
    <row r="70" spans="1:2">
      <c r="A70">
        <v>178</v>
      </c>
      <c r="B70" t="s">
        <v>46</v>
      </c>
    </row>
    <row r="71" spans="1:2">
      <c r="A71">
        <v>179</v>
      </c>
      <c r="B71" t="s">
        <v>9</v>
      </c>
    </row>
    <row r="72" spans="1:2">
      <c r="A72">
        <v>180</v>
      </c>
      <c r="B72" t="s">
        <v>56</v>
      </c>
    </row>
    <row r="73" spans="1:2">
      <c r="A73">
        <v>181</v>
      </c>
      <c r="B73" t="s">
        <v>61</v>
      </c>
    </row>
    <row r="74" spans="1:2">
      <c r="A74">
        <v>182</v>
      </c>
      <c r="B74" t="s">
        <v>137</v>
      </c>
    </row>
    <row r="75" spans="1:2">
      <c r="A75">
        <v>183</v>
      </c>
      <c r="B75" t="s">
        <v>40</v>
      </c>
    </row>
    <row r="76" spans="1:2">
      <c r="A76">
        <v>184</v>
      </c>
      <c r="B76" t="s">
        <v>55</v>
      </c>
    </row>
    <row r="77" spans="1:2">
      <c r="A77">
        <v>185</v>
      </c>
      <c r="B77" t="s">
        <v>51</v>
      </c>
    </row>
    <row r="78" spans="1:2">
      <c r="A78">
        <v>186</v>
      </c>
      <c r="B78" t="s">
        <v>57</v>
      </c>
    </row>
    <row r="79" spans="1:2">
      <c r="A79">
        <v>187</v>
      </c>
      <c r="B79" t="s">
        <v>7</v>
      </c>
    </row>
    <row r="80" spans="1:2">
      <c r="A80">
        <v>188</v>
      </c>
      <c r="B80" t="s">
        <v>18</v>
      </c>
    </row>
    <row r="81" spans="1:2">
      <c r="A81">
        <v>196</v>
      </c>
      <c r="B81" t="s">
        <v>106</v>
      </c>
    </row>
    <row r="82" spans="1:2">
      <c r="A82">
        <v>197</v>
      </c>
      <c r="B82" t="s">
        <v>126</v>
      </c>
    </row>
    <row r="83" spans="1:2">
      <c r="A83">
        <v>198</v>
      </c>
      <c r="B83" t="s">
        <v>5</v>
      </c>
    </row>
    <row r="84" spans="1:2">
      <c r="A84">
        <v>199</v>
      </c>
      <c r="B84" t="s">
        <v>64</v>
      </c>
    </row>
    <row r="85" spans="1:2">
      <c r="A85">
        <v>200</v>
      </c>
      <c r="B85" t="s">
        <v>147</v>
      </c>
    </row>
    <row r="86" spans="1:2">
      <c r="A86" t="s">
        <v>3</v>
      </c>
      <c r="B86" t="s">
        <v>124</v>
      </c>
    </row>
  </sheetData>
  <sortState ref="A2:B83">
    <sortCondition ref="A2:A8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"/>
  <sheetViews>
    <sheetView tabSelected="1" workbookViewId="0">
      <selection activeCell="H60" sqref="H60"/>
    </sheetView>
  </sheetViews>
  <sheetFormatPr baseColWidth="10" defaultRowHeight="15" x14ac:dyDescent="0"/>
  <cols>
    <col min="1" max="1" width="17.33203125" bestFit="1" customWidth="1"/>
  </cols>
  <sheetData>
    <row r="1" spans="1:3">
      <c r="A1" s="1" t="s">
        <v>0</v>
      </c>
    </row>
    <row r="2" spans="1:3">
      <c r="A2" s="1"/>
    </row>
    <row r="3" spans="1:3">
      <c r="A3" s="1" t="s">
        <v>15</v>
      </c>
    </row>
    <row r="4" spans="1:3">
      <c r="A4" s="1" t="s">
        <v>11</v>
      </c>
      <c r="B4" s="1" t="s">
        <v>12</v>
      </c>
      <c r="C4" s="1" t="s">
        <v>13</v>
      </c>
    </row>
    <row r="5" spans="1:3">
      <c r="A5" t="s">
        <v>1</v>
      </c>
      <c r="B5" s="9" t="s">
        <v>123</v>
      </c>
      <c r="C5">
        <v>14.9</v>
      </c>
    </row>
    <row r="6" spans="1:3">
      <c r="A6" t="s">
        <v>126</v>
      </c>
      <c r="B6" t="s">
        <v>3</v>
      </c>
      <c r="C6">
        <v>15.6</v>
      </c>
    </row>
    <row r="7" spans="1:3">
      <c r="A7" t="s">
        <v>4</v>
      </c>
      <c r="B7" s="9" t="s">
        <v>123</v>
      </c>
      <c r="C7">
        <v>15.8</v>
      </c>
    </row>
    <row r="8" spans="1:3">
      <c r="A8" t="s">
        <v>127</v>
      </c>
      <c r="B8" t="s">
        <v>3</v>
      </c>
      <c r="C8">
        <v>16.100000000000001</v>
      </c>
    </row>
    <row r="9" spans="1:3">
      <c r="A9" t="s">
        <v>5</v>
      </c>
      <c r="B9" t="s">
        <v>3</v>
      </c>
      <c r="C9">
        <v>16.100000000000001</v>
      </c>
    </row>
    <row r="10" spans="1:3">
      <c r="A10" t="s">
        <v>6</v>
      </c>
      <c r="B10" s="9" t="s">
        <v>123</v>
      </c>
      <c r="C10">
        <v>16.5</v>
      </c>
    </row>
    <row r="11" spans="1:3">
      <c r="A11" t="s">
        <v>8</v>
      </c>
      <c r="B11" s="9" t="s">
        <v>123</v>
      </c>
      <c r="C11">
        <v>16.600000000000001</v>
      </c>
    </row>
    <row r="12" spans="1:3">
      <c r="A12" t="s">
        <v>128</v>
      </c>
      <c r="B12" s="9" t="s">
        <v>123</v>
      </c>
      <c r="C12">
        <v>16.8</v>
      </c>
    </row>
    <row r="13" spans="1:3">
      <c r="A13" t="s">
        <v>7</v>
      </c>
      <c r="B13" t="s">
        <v>3</v>
      </c>
      <c r="C13">
        <v>17.899999999999999</v>
      </c>
    </row>
    <row r="14" spans="1:3">
      <c r="A14" t="s">
        <v>9</v>
      </c>
      <c r="B14" t="s">
        <v>3</v>
      </c>
      <c r="C14">
        <v>17.899999999999999</v>
      </c>
    </row>
    <row r="15" spans="1:3">
      <c r="A15" t="s">
        <v>10</v>
      </c>
      <c r="B15" s="9" t="s">
        <v>123</v>
      </c>
      <c r="C15">
        <v>18.100000000000001</v>
      </c>
    </row>
    <row r="16" spans="1:3">
      <c r="A16" t="s">
        <v>129</v>
      </c>
      <c r="B16" s="9" t="s">
        <v>123</v>
      </c>
      <c r="C16">
        <v>18.7</v>
      </c>
    </row>
    <row r="17" spans="1:3">
      <c r="A17" t="s">
        <v>82</v>
      </c>
      <c r="B17" s="9" t="s">
        <v>123</v>
      </c>
      <c r="C17">
        <v>21.6</v>
      </c>
    </row>
    <row r="18" spans="1:3">
      <c r="A18" t="s">
        <v>81</v>
      </c>
      <c r="B18" s="9" t="s">
        <v>123</v>
      </c>
      <c r="C18">
        <v>24.9</v>
      </c>
    </row>
    <row r="20" spans="1:3">
      <c r="A20" s="1" t="s">
        <v>14</v>
      </c>
    </row>
    <row r="21" spans="1:3">
      <c r="A21" s="1" t="s">
        <v>11</v>
      </c>
      <c r="B21" s="1" t="s">
        <v>16</v>
      </c>
      <c r="C21" s="1" t="s">
        <v>17</v>
      </c>
    </row>
    <row r="22" spans="1:3">
      <c r="A22" t="s">
        <v>26</v>
      </c>
      <c r="B22" s="9" t="s">
        <v>123</v>
      </c>
      <c r="C22">
        <v>15.1</v>
      </c>
    </row>
    <row r="23" spans="1:3">
      <c r="A23" t="s">
        <v>27</v>
      </c>
      <c r="B23" t="s">
        <v>3</v>
      </c>
      <c r="C23" s="2">
        <v>16</v>
      </c>
    </row>
    <row r="24" spans="1:3">
      <c r="A24" t="s">
        <v>28</v>
      </c>
      <c r="B24" t="s">
        <v>3</v>
      </c>
      <c r="C24">
        <v>16.399999999999999</v>
      </c>
    </row>
    <row r="25" spans="1:3">
      <c r="A25" t="s">
        <v>130</v>
      </c>
      <c r="B25" s="9" t="s">
        <v>123</v>
      </c>
      <c r="C25">
        <v>16.5</v>
      </c>
    </row>
    <row r="26" spans="1:3">
      <c r="A26" t="s">
        <v>29</v>
      </c>
      <c r="B26" t="s">
        <v>3</v>
      </c>
      <c r="C26">
        <v>16.600000000000001</v>
      </c>
    </row>
    <row r="27" spans="1:3">
      <c r="A27" t="s">
        <v>20</v>
      </c>
      <c r="B27" t="s">
        <v>3</v>
      </c>
      <c r="C27">
        <v>16.8</v>
      </c>
    </row>
    <row r="28" spans="1:3">
      <c r="A28" t="s">
        <v>19</v>
      </c>
      <c r="B28" t="s">
        <v>3</v>
      </c>
      <c r="C28">
        <v>17.100000000000001</v>
      </c>
    </row>
    <row r="29" spans="1:3">
      <c r="A29" t="s">
        <v>30</v>
      </c>
      <c r="B29" t="s">
        <v>3</v>
      </c>
      <c r="C29">
        <v>17.3</v>
      </c>
    </row>
    <row r="30" spans="1:3">
      <c r="A30" t="s">
        <v>18</v>
      </c>
      <c r="B30" t="s">
        <v>3</v>
      </c>
      <c r="C30">
        <v>17.899999999999999</v>
      </c>
    </row>
    <row r="31" spans="1:3">
      <c r="A31" t="s">
        <v>21</v>
      </c>
      <c r="B31" s="9" t="s">
        <v>123</v>
      </c>
      <c r="C31">
        <v>17.899999999999999</v>
      </c>
    </row>
    <row r="32" spans="1:3">
      <c r="A32" t="s">
        <v>22</v>
      </c>
      <c r="B32" s="9" t="s">
        <v>123</v>
      </c>
      <c r="C32">
        <v>18.2</v>
      </c>
    </row>
    <row r="33" spans="1:3">
      <c r="A33" t="s">
        <v>23</v>
      </c>
      <c r="B33" t="s">
        <v>3</v>
      </c>
      <c r="C33">
        <v>18.2</v>
      </c>
    </row>
    <row r="34" spans="1:3">
      <c r="A34" t="s">
        <v>31</v>
      </c>
      <c r="B34" s="9" t="s">
        <v>123</v>
      </c>
      <c r="C34">
        <v>18.3</v>
      </c>
    </row>
    <row r="35" spans="1:3">
      <c r="A35" t="s">
        <v>24</v>
      </c>
      <c r="B35" s="9" t="s">
        <v>123</v>
      </c>
      <c r="C35">
        <v>18.5</v>
      </c>
    </row>
    <row r="36" spans="1:3">
      <c r="A36" t="s">
        <v>25</v>
      </c>
      <c r="B36" s="9" t="s">
        <v>123</v>
      </c>
      <c r="C36">
        <v>18.600000000000001</v>
      </c>
    </row>
    <row r="37" spans="1:3">
      <c r="A37" t="s">
        <v>41</v>
      </c>
      <c r="B37" s="9" t="s">
        <v>123</v>
      </c>
      <c r="C37">
        <v>18.899999999999999</v>
      </c>
    </row>
    <row r="39" spans="1:3">
      <c r="A39" s="1" t="s">
        <v>32</v>
      </c>
      <c r="B39" s="1"/>
      <c r="C39" s="1"/>
    </row>
    <row r="40" spans="1:3">
      <c r="A40" s="1" t="s">
        <v>11</v>
      </c>
      <c r="B40" s="1" t="s">
        <v>12</v>
      </c>
      <c r="C40" s="1" t="s">
        <v>13</v>
      </c>
    </row>
    <row r="41" spans="1:3">
      <c r="A41" t="s">
        <v>33</v>
      </c>
      <c r="B41" t="s">
        <v>34</v>
      </c>
      <c r="C41">
        <v>14.7</v>
      </c>
    </row>
    <row r="42" spans="1:3">
      <c r="A42" t="s">
        <v>35</v>
      </c>
      <c r="B42" t="s">
        <v>34</v>
      </c>
      <c r="C42">
        <v>14.9</v>
      </c>
    </row>
    <row r="43" spans="1:3">
      <c r="A43" t="s">
        <v>93</v>
      </c>
      <c r="B43" t="s">
        <v>34</v>
      </c>
      <c r="C43" s="2">
        <v>15</v>
      </c>
    </row>
    <row r="44" spans="1:3">
      <c r="A44" t="s">
        <v>145</v>
      </c>
      <c r="B44" s="9" t="s">
        <v>123</v>
      </c>
      <c r="C44">
        <v>15.3</v>
      </c>
    </row>
    <row r="45" spans="1:3">
      <c r="A45" t="s">
        <v>37</v>
      </c>
      <c r="B45" t="s">
        <v>34</v>
      </c>
      <c r="C45">
        <v>15.8</v>
      </c>
    </row>
    <row r="46" spans="1:3">
      <c r="A46" t="s">
        <v>36</v>
      </c>
      <c r="B46" t="s">
        <v>34</v>
      </c>
      <c r="C46">
        <v>15.8</v>
      </c>
    </row>
    <row r="47" spans="1:3">
      <c r="A47" t="s">
        <v>38</v>
      </c>
      <c r="B47" s="9" t="s">
        <v>123</v>
      </c>
      <c r="C47">
        <v>16.100000000000001</v>
      </c>
    </row>
    <row r="48" spans="1:3">
      <c r="A48" t="s">
        <v>95</v>
      </c>
      <c r="B48" s="9" t="s">
        <v>123</v>
      </c>
      <c r="C48">
        <v>16.600000000000001</v>
      </c>
    </row>
    <row r="49" spans="1:3">
      <c r="A49" t="s">
        <v>39</v>
      </c>
      <c r="B49" s="9" t="s">
        <v>123</v>
      </c>
      <c r="C49">
        <v>16.7</v>
      </c>
    </row>
    <row r="50" spans="1:3">
      <c r="A50" t="s">
        <v>94</v>
      </c>
      <c r="B50" s="9" t="s">
        <v>123</v>
      </c>
      <c r="C50">
        <v>16.899999999999999</v>
      </c>
    </row>
    <row r="51" spans="1:3">
      <c r="A51" t="s">
        <v>40</v>
      </c>
      <c r="B51" t="s">
        <v>34</v>
      </c>
      <c r="C51">
        <v>17.100000000000001</v>
      </c>
    </row>
    <row r="52" spans="1:3">
      <c r="A52" t="s">
        <v>131</v>
      </c>
      <c r="B52" s="9" t="s">
        <v>123</v>
      </c>
      <c r="C52">
        <v>17.3</v>
      </c>
    </row>
    <row r="53" spans="1:3">
      <c r="A53" t="s">
        <v>132</v>
      </c>
      <c r="B53" s="9" t="s">
        <v>123</v>
      </c>
      <c r="C53" s="2">
        <v>18</v>
      </c>
    </row>
    <row r="54" spans="1:3">
      <c r="A54" t="s">
        <v>133</v>
      </c>
      <c r="B54" s="9" t="s">
        <v>123</v>
      </c>
      <c r="C54">
        <v>20.6</v>
      </c>
    </row>
    <row r="56" spans="1:3">
      <c r="A56" s="1" t="s">
        <v>42</v>
      </c>
      <c r="B56" s="1"/>
      <c r="C56" s="1"/>
    </row>
    <row r="57" spans="1:3">
      <c r="A57" s="1" t="s">
        <v>11</v>
      </c>
      <c r="B57" s="1" t="s">
        <v>12</v>
      </c>
      <c r="C57" s="1" t="s">
        <v>13</v>
      </c>
    </row>
    <row r="58" spans="1:3">
      <c r="A58" t="s">
        <v>43</v>
      </c>
      <c r="B58" s="9" t="s">
        <v>123</v>
      </c>
      <c r="C58">
        <v>13.7</v>
      </c>
    </row>
    <row r="59" spans="1:3">
      <c r="A59" t="s">
        <v>44</v>
      </c>
      <c r="B59" s="9" t="s">
        <v>123</v>
      </c>
      <c r="C59">
        <v>15.1</v>
      </c>
    </row>
    <row r="60" spans="1:3">
      <c r="A60" t="s">
        <v>45</v>
      </c>
      <c r="B60" t="s">
        <v>3</v>
      </c>
      <c r="C60">
        <v>15.3</v>
      </c>
    </row>
    <row r="61" spans="1:3">
      <c r="A61" t="s">
        <v>46</v>
      </c>
      <c r="B61" t="s">
        <v>3</v>
      </c>
      <c r="C61">
        <v>15.8</v>
      </c>
    </row>
    <row r="62" spans="1:3">
      <c r="A62" t="s">
        <v>47</v>
      </c>
      <c r="B62" s="9" t="s">
        <v>123</v>
      </c>
      <c r="C62">
        <v>15.9</v>
      </c>
    </row>
    <row r="63" spans="1:3">
      <c r="A63" t="s">
        <v>48</v>
      </c>
      <c r="B63" t="s">
        <v>34</v>
      </c>
      <c r="C63">
        <v>16.100000000000001</v>
      </c>
    </row>
    <row r="64" spans="1:3">
      <c r="A64" t="s">
        <v>134</v>
      </c>
      <c r="B64" t="s">
        <v>34</v>
      </c>
      <c r="C64">
        <v>17.3</v>
      </c>
    </row>
    <row r="65" spans="1:3">
      <c r="A65" t="s">
        <v>49</v>
      </c>
      <c r="B65" t="s">
        <v>3</v>
      </c>
      <c r="C65">
        <v>17.600000000000001</v>
      </c>
    </row>
    <row r="67" spans="1:3">
      <c r="A67" s="1" t="s">
        <v>50</v>
      </c>
    </row>
    <row r="68" spans="1:3">
      <c r="A68" s="1" t="s">
        <v>11</v>
      </c>
      <c r="B68" s="1" t="s">
        <v>12</v>
      </c>
      <c r="C68" s="1" t="s">
        <v>13</v>
      </c>
    </row>
    <row r="69" spans="1:3">
      <c r="A69" t="s">
        <v>51</v>
      </c>
      <c r="B69" t="s">
        <v>3</v>
      </c>
      <c r="C69">
        <v>13.6</v>
      </c>
    </row>
    <row r="70" spans="1:3">
      <c r="A70" t="s">
        <v>52</v>
      </c>
      <c r="B70" s="9" t="s">
        <v>123</v>
      </c>
      <c r="C70">
        <v>13.9</v>
      </c>
    </row>
    <row r="71" spans="1:3">
      <c r="A71" t="s">
        <v>53</v>
      </c>
      <c r="B71" t="s">
        <v>3</v>
      </c>
      <c r="C71">
        <v>14.1</v>
      </c>
    </row>
    <row r="72" spans="1:3">
      <c r="A72" t="s">
        <v>135</v>
      </c>
      <c r="B72" s="9" t="s">
        <v>123</v>
      </c>
      <c r="C72">
        <v>14.2</v>
      </c>
    </row>
    <row r="73" spans="1:3">
      <c r="A73" t="s">
        <v>54</v>
      </c>
      <c r="B73" t="s">
        <v>3</v>
      </c>
      <c r="C73">
        <v>14.4</v>
      </c>
    </row>
    <row r="74" spans="1:3">
      <c r="A74" t="s">
        <v>55</v>
      </c>
      <c r="B74" t="s">
        <v>3</v>
      </c>
      <c r="C74">
        <v>14.5</v>
      </c>
    </row>
    <row r="75" spans="1:3">
      <c r="A75" t="s">
        <v>56</v>
      </c>
      <c r="B75" t="s">
        <v>3</v>
      </c>
      <c r="C75">
        <v>14.9</v>
      </c>
    </row>
    <row r="76" spans="1:3">
      <c r="A76" t="s">
        <v>57</v>
      </c>
      <c r="B76" t="s">
        <v>3</v>
      </c>
      <c r="C76" s="2">
        <v>15</v>
      </c>
    </row>
    <row r="77" spans="1:3">
      <c r="A77" t="s">
        <v>136</v>
      </c>
      <c r="B77" t="s">
        <v>3</v>
      </c>
      <c r="C77" s="2">
        <v>15</v>
      </c>
    </row>
    <row r="78" spans="1:3">
      <c r="A78" t="s">
        <v>137</v>
      </c>
      <c r="B78" t="s">
        <v>3</v>
      </c>
      <c r="C78">
        <v>15.2</v>
      </c>
    </row>
    <row r="79" spans="1:3">
      <c r="A79" t="s">
        <v>138</v>
      </c>
      <c r="B79" t="s">
        <v>3</v>
      </c>
      <c r="C79">
        <v>16.399999999999999</v>
      </c>
    </row>
    <row r="81" spans="1:3">
      <c r="A81" s="1" t="s">
        <v>59</v>
      </c>
    </row>
    <row r="82" spans="1:3">
      <c r="A82" s="1" t="s">
        <v>11</v>
      </c>
      <c r="B82" s="1" t="s">
        <v>12</v>
      </c>
      <c r="C82" s="1" t="s">
        <v>13</v>
      </c>
    </row>
    <row r="83" spans="1:3">
      <c r="A83" t="s">
        <v>60</v>
      </c>
      <c r="B83" t="s">
        <v>3</v>
      </c>
      <c r="C83">
        <v>13.3</v>
      </c>
    </row>
    <row r="84" spans="1:3">
      <c r="A84" t="s">
        <v>61</v>
      </c>
      <c r="B84" t="s">
        <v>3</v>
      </c>
      <c r="C84">
        <v>13.9</v>
      </c>
    </row>
    <row r="85" spans="1:3">
      <c r="A85" t="s">
        <v>62</v>
      </c>
      <c r="B85" t="s">
        <v>3</v>
      </c>
      <c r="C85">
        <v>13.9</v>
      </c>
    </row>
    <row r="86" spans="1:3">
      <c r="A86" t="s">
        <v>63</v>
      </c>
      <c r="B86" s="9" t="s">
        <v>123</v>
      </c>
      <c r="C86">
        <v>14.3</v>
      </c>
    </row>
    <row r="87" spans="1:3">
      <c r="A87" t="s">
        <v>139</v>
      </c>
      <c r="B87" t="s">
        <v>3</v>
      </c>
      <c r="C87">
        <v>14.5</v>
      </c>
    </row>
    <row r="88" spans="1:3">
      <c r="A88" t="s">
        <v>140</v>
      </c>
      <c r="B88" t="s">
        <v>3</v>
      </c>
      <c r="C88">
        <v>14.5</v>
      </c>
    </row>
    <row r="89" spans="1:3">
      <c r="A89" t="s">
        <v>68</v>
      </c>
      <c r="B89" s="9" t="s">
        <v>123</v>
      </c>
      <c r="C89">
        <v>14.6</v>
      </c>
    </row>
    <row r="90" spans="1:3">
      <c r="A90" t="s">
        <v>65</v>
      </c>
      <c r="B90" s="9" t="s">
        <v>123</v>
      </c>
      <c r="C90">
        <v>14.8</v>
      </c>
    </row>
    <row r="91" spans="1:3">
      <c r="A91" t="s">
        <v>66</v>
      </c>
      <c r="B91" t="s">
        <v>3</v>
      </c>
      <c r="C91">
        <v>15.1</v>
      </c>
    </row>
    <row r="92" spans="1:3">
      <c r="A92" t="s">
        <v>98</v>
      </c>
      <c r="B92" t="s">
        <v>3</v>
      </c>
      <c r="C92">
        <v>15.2</v>
      </c>
    </row>
    <row r="93" spans="1:3">
      <c r="A93" t="s">
        <v>69</v>
      </c>
      <c r="B93" t="s">
        <v>3</v>
      </c>
      <c r="C93">
        <v>15.8</v>
      </c>
    </row>
    <row r="94" spans="1:3">
      <c r="A94" t="s">
        <v>70</v>
      </c>
      <c r="B94" t="s">
        <v>3</v>
      </c>
      <c r="C94">
        <v>16.100000000000001</v>
      </c>
    </row>
    <row r="95" spans="1:3">
      <c r="A95" t="s">
        <v>100</v>
      </c>
      <c r="B95" s="9" t="s">
        <v>123</v>
      </c>
      <c r="C95">
        <v>16.5</v>
      </c>
    </row>
    <row r="97" spans="1:3">
      <c r="A97" s="1" t="s">
        <v>71</v>
      </c>
    </row>
    <row r="98" spans="1:3">
      <c r="A98" s="1" t="s">
        <v>11</v>
      </c>
      <c r="B98" s="1" t="s">
        <v>12</v>
      </c>
      <c r="C98" s="1" t="s">
        <v>13</v>
      </c>
    </row>
    <row r="99" spans="1:3">
      <c r="A99" t="s">
        <v>72</v>
      </c>
      <c r="B99" t="s">
        <v>3</v>
      </c>
      <c r="C99">
        <v>12.2</v>
      </c>
    </row>
    <row r="100" spans="1:3">
      <c r="A100" t="s">
        <v>73</v>
      </c>
      <c r="B100" s="9" t="s">
        <v>123</v>
      </c>
      <c r="C100">
        <v>13.2</v>
      </c>
    </row>
    <row r="101" spans="1:3">
      <c r="A101" t="s">
        <v>74</v>
      </c>
      <c r="B101" t="s">
        <v>3</v>
      </c>
      <c r="C101">
        <v>14.1</v>
      </c>
    </row>
    <row r="102" spans="1:3">
      <c r="A102" t="s">
        <v>76</v>
      </c>
      <c r="B102" t="s">
        <v>3</v>
      </c>
      <c r="C102">
        <v>15.5</v>
      </c>
    </row>
    <row r="104" spans="1:3">
      <c r="A104" s="1" t="s">
        <v>77</v>
      </c>
    </row>
    <row r="105" spans="1:3">
      <c r="A105" s="1" t="s">
        <v>11</v>
      </c>
      <c r="B105" s="1" t="s">
        <v>12</v>
      </c>
      <c r="C105" s="1" t="s">
        <v>13</v>
      </c>
    </row>
    <row r="106" spans="1:3">
      <c r="A106" t="s">
        <v>75</v>
      </c>
      <c r="B106" t="s">
        <v>3</v>
      </c>
      <c r="C106">
        <v>14.6</v>
      </c>
    </row>
    <row r="107" spans="1:3">
      <c r="A107" t="s">
        <v>78</v>
      </c>
      <c r="B107" t="s">
        <v>3</v>
      </c>
      <c r="C107">
        <v>17.3</v>
      </c>
    </row>
  </sheetData>
  <sortState ref="A83:C95">
    <sortCondition ref="C83:C95"/>
    <sortCondition ref="A83:A9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opLeftCell="A37" workbookViewId="0">
      <selection activeCell="I74" sqref="I74"/>
    </sheetView>
  </sheetViews>
  <sheetFormatPr baseColWidth="10" defaultRowHeight="15" x14ac:dyDescent="0"/>
  <cols>
    <col min="1" max="1" width="17.33203125" bestFit="1" customWidth="1"/>
  </cols>
  <sheetData>
    <row r="1" spans="1:5">
      <c r="A1" s="1" t="s">
        <v>79</v>
      </c>
    </row>
    <row r="2" spans="1:5">
      <c r="A2" s="1"/>
    </row>
    <row r="3" spans="1:5">
      <c r="A3" s="1" t="s">
        <v>15</v>
      </c>
    </row>
    <row r="4" spans="1:5">
      <c r="A4" s="1" t="s">
        <v>11</v>
      </c>
      <c r="B4" s="1" t="s">
        <v>12</v>
      </c>
      <c r="C4" s="1" t="s">
        <v>84</v>
      </c>
      <c r="D4" s="1" t="s">
        <v>85</v>
      </c>
      <c r="E4" s="1" t="s">
        <v>86</v>
      </c>
    </row>
    <row r="5" spans="1:5">
      <c r="A5" t="s">
        <v>4</v>
      </c>
      <c r="B5" s="9" t="s">
        <v>123</v>
      </c>
      <c r="C5">
        <v>3.49</v>
      </c>
      <c r="D5">
        <v>3.59</v>
      </c>
      <c r="E5">
        <v>3.59</v>
      </c>
    </row>
    <row r="6" spans="1:5">
      <c r="A6" t="s">
        <v>1</v>
      </c>
      <c r="B6" s="9" t="s">
        <v>123</v>
      </c>
      <c r="C6">
        <v>3.35</v>
      </c>
      <c r="D6" s="3" t="s">
        <v>80</v>
      </c>
      <c r="E6">
        <v>3.35</v>
      </c>
    </row>
    <row r="7" spans="1:5">
      <c r="A7" t="s">
        <v>5</v>
      </c>
      <c r="B7" t="s">
        <v>3</v>
      </c>
      <c r="C7" s="5">
        <v>3</v>
      </c>
      <c r="D7">
        <v>3.14</v>
      </c>
      <c r="E7">
        <v>3.14</v>
      </c>
    </row>
    <row r="8" spans="1:5">
      <c r="A8" t="s">
        <v>127</v>
      </c>
      <c r="B8" t="s">
        <v>3</v>
      </c>
      <c r="C8">
        <v>2.86</v>
      </c>
      <c r="D8">
        <v>2.95</v>
      </c>
      <c r="E8">
        <v>2.95</v>
      </c>
    </row>
    <row r="9" spans="1:5">
      <c r="A9" t="s">
        <v>7</v>
      </c>
      <c r="B9" t="s">
        <v>3</v>
      </c>
      <c r="C9">
        <v>2.52</v>
      </c>
      <c r="D9">
        <v>2.74</v>
      </c>
      <c r="E9">
        <v>2.74</v>
      </c>
    </row>
    <row r="10" spans="1:5">
      <c r="A10" t="s">
        <v>128</v>
      </c>
      <c r="B10" s="9" t="s">
        <v>123</v>
      </c>
      <c r="C10" s="3" t="s">
        <v>80</v>
      </c>
      <c r="D10" s="4">
        <v>2.7</v>
      </c>
      <c r="E10" s="4">
        <v>2.7</v>
      </c>
    </row>
    <row r="11" spans="1:5">
      <c r="A11" t="s">
        <v>6</v>
      </c>
      <c r="B11" s="9" t="s">
        <v>123</v>
      </c>
      <c r="C11">
        <v>2.14</v>
      </c>
      <c r="D11">
        <v>2.59</v>
      </c>
      <c r="E11">
        <v>2.59</v>
      </c>
    </row>
    <row r="12" spans="1:5">
      <c r="A12" t="s">
        <v>8</v>
      </c>
      <c r="B12" s="9" t="s">
        <v>123</v>
      </c>
      <c r="C12" s="3" t="s">
        <v>80</v>
      </c>
      <c r="D12">
        <v>2.48</v>
      </c>
      <c r="E12">
        <v>2.48</v>
      </c>
    </row>
    <row r="13" spans="1:5">
      <c r="A13" t="s">
        <v>10</v>
      </c>
      <c r="B13" s="9" t="s">
        <v>123</v>
      </c>
      <c r="C13">
        <v>2.39</v>
      </c>
      <c r="D13">
        <v>2.4700000000000002</v>
      </c>
      <c r="E13">
        <v>2.4700000000000002</v>
      </c>
    </row>
    <row r="14" spans="1:5">
      <c r="A14" t="s">
        <v>9</v>
      </c>
      <c r="B14" t="s">
        <v>3</v>
      </c>
      <c r="C14">
        <v>1.88</v>
      </c>
      <c r="D14">
        <v>2.06</v>
      </c>
      <c r="E14">
        <v>2.06</v>
      </c>
    </row>
    <row r="15" spans="1:5">
      <c r="A15" t="s">
        <v>129</v>
      </c>
      <c r="B15" s="9" t="s">
        <v>123</v>
      </c>
      <c r="C15">
        <v>1.88</v>
      </c>
      <c r="D15" s="3" t="s">
        <v>80</v>
      </c>
      <c r="E15">
        <v>1.88</v>
      </c>
    </row>
    <row r="16" spans="1:5">
      <c r="A16" t="s">
        <v>82</v>
      </c>
      <c r="B16" s="9" t="s">
        <v>123</v>
      </c>
      <c r="C16">
        <v>1.34</v>
      </c>
      <c r="D16">
        <v>1.62</v>
      </c>
      <c r="E16">
        <v>1.62</v>
      </c>
    </row>
    <row r="17" spans="1:5">
      <c r="A17" t="s">
        <v>81</v>
      </c>
      <c r="B17" s="9" t="s">
        <v>123</v>
      </c>
      <c r="C17">
        <v>1.47</v>
      </c>
      <c r="D17" s="3" t="s">
        <v>80</v>
      </c>
      <c r="E17">
        <v>1.47</v>
      </c>
    </row>
    <row r="19" spans="1:5">
      <c r="A19" s="1" t="s">
        <v>83</v>
      </c>
    </row>
    <row r="20" spans="1:5">
      <c r="A20" s="1" t="s">
        <v>11</v>
      </c>
      <c r="B20" s="1" t="s">
        <v>12</v>
      </c>
      <c r="C20" s="1" t="s">
        <v>84</v>
      </c>
      <c r="D20" s="1" t="s">
        <v>85</v>
      </c>
      <c r="E20" s="1" t="s">
        <v>86</v>
      </c>
    </row>
    <row r="21" spans="1:5">
      <c r="A21" t="s">
        <v>26</v>
      </c>
      <c r="B21" s="9" t="s">
        <v>123</v>
      </c>
      <c r="C21">
        <v>3.05</v>
      </c>
      <c r="D21">
        <v>3.34</v>
      </c>
      <c r="E21">
        <v>3.34</v>
      </c>
    </row>
    <row r="22" spans="1:5">
      <c r="A22" t="s">
        <v>29</v>
      </c>
      <c r="B22" t="s">
        <v>3</v>
      </c>
      <c r="C22" s="3" t="s">
        <v>80</v>
      </c>
      <c r="D22">
        <v>3.18</v>
      </c>
      <c r="E22">
        <v>3.18</v>
      </c>
    </row>
    <row r="23" spans="1:5">
      <c r="A23" t="s">
        <v>21</v>
      </c>
      <c r="B23" s="9" t="s">
        <v>123</v>
      </c>
      <c r="C23">
        <v>2.76</v>
      </c>
      <c r="D23" s="3" t="s">
        <v>80</v>
      </c>
      <c r="E23">
        <v>2.76</v>
      </c>
    </row>
    <row r="24" spans="1:5">
      <c r="A24" t="s">
        <v>89</v>
      </c>
      <c r="B24" t="s">
        <v>3</v>
      </c>
      <c r="C24">
        <v>2.75</v>
      </c>
      <c r="D24" s="5">
        <v>2.7</v>
      </c>
      <c r="E24">
        <v>2.75</v>
      </c>
    </row>
    <row r="25" spans="1:5">
      <c r="A25" t="s">
        <v>90</v>
      </c>
      <c r="B25" t="s">
        <v>3</v>
      </c>
      <c r="C25" s="3" t="s">
        <v>80</v>
      </c>
      <c r="D25">
        <v>2.72</v>
      </c>
      <c r="E25">
        <v>2.72</v>
      </c>
    </row>
    <row r="26" spans="1:5">
      <c r="A26" t="s">
        <v>141</v>
      </c>
      <c r="B26" s="9" t="s">
        <v>123</v>
      </c>
      <c r="C26" s="3" t="s">
        <v>80</v>
      </c>
      <c r="D26">
        <v>2.66</v>
      </c>
      <c r="E26">
        <v>2.66</v>
      </c>
    </row>
    <row r="27" spans="1:5">
      <c r="A27" t="s">
        <v>91</v>
      </c>
      <c r="B27" t="s">
        <v>3</v>
      </c>
      <c r="C27" s="3" t="s">
        <v>80</v>
      </c>
      <c r="D27">
        <v>2.61</v>
      </c>
      <c r="E27">
        <v>2.61</v>
      </c>
    </row>
    <row r="28" spans="1:5">
      <c r="A28" t="s">
        <v>30</v>
      </c>
      <c r="B28" t="s">
        <v>3</v>
      </c>
      <c r="C28">
        <v>2.4500000000000002</v>
      </c>
      <c r="D28">
        <v>2.29</v>
      </c>
      <c r="E28">
        <v>2.4500000000000002</v>
      </c>
    </row>
    <row r="29" spans="1:5">
      <c r="A29" t="s">
        <v>18</v>
      </c>
      <c r="B29" t="s">
        <v>3</v>
      </c>
      <c r="C29">
        <v>2.33</v>
      </c>
      <c r="D29">
        <v>2.0699999999999998</v>
      </c>
      <c r="E29">
        <v>2.33</v>
      </c>
    </row>
    <row r="30" spans="1:5">
      <c r="A30" t="s">
        <v>22</v>
      </c>
      <c r="B30" s="9" t="s">
        <v>123</v>
      </c>
      <c r="C30">
        <v>1.81</v>
      </c>
      <c r="D30" s="5">
        <v>2.2000000000000002</v>
      </c>
      <c r="E30" s="5">
        <v>2.2000000000000002</v>
      </c>
    </row>
    <row r="31" spans="1:5">
      <c r="A31" t="s">
        <v>31</v>
      </c>
      <c r="B31" s="9" t="s">
        <v>123</v>
      </c>
      <c r="C31">
        <v>2.09</v>
      </c>
      <c r="D31">
        <v>2.15</v>
      </c>
      <c r="E31">
        <v>2.15</v>
      </c>
    </row>
    <row r="32" spans="1:5">
      <c r="A32" t="s">
        <v>142</v>
      </c>
      <c r="B32" s="9" t="s">
        <v>123</v>
      </c>
      <c r="C32">
        <v>2.02</v>
      </c>
      <c r="D32">
        <v>1.99</v>
      </c>
      <c r="E32">
        <v>2.02</v>
      </c>
    </row>
    <row r="33" spans="1:5">
      <c r="A33" t="s">
        <v>19</v>
      </c>
      <c r="B33" t="s">
        <v>3</v>
      </c>
      <c r="C33" s="5">
        <v>1.9</v>
      </c>
      <c r="D33">
        <v>1.75</v>
      </c>
      <c r="E33" s="5">
        <v>1.9</v>
      </c>
    </row>
    <row r="34" spans="1:5">
      <c r="A34" t="s">
        <v>88</v>
      </c>
      <c r="B34" s="9" t="s">
        <v>123</v>
      </c>
      <c r="C34" s="5">
        <v>1.8</v>
      </c>
      <c r="D34">
        <v>1.78</v>
      </c>
      <c r="E34">
        <v>1.8</v>
      </c>
    </row>
    <row r="35" spans="1:5">
      <c r="A35" t="s">
        <v>87</v>
      </c>
      <c r="B35" s="9" t="s">
        <v>123</v>
      </c>
      <c r="C35">
        <v>1.49</v>
      </c>
      <c r="D35" s="5">
        <v>0.8</v>
      </c>
      <c r="E35">
        <v>1.49</v>
      </c>
    </row>
    <row r="36" spans="1:5">
      <c r="A36" t="s">
        <v>27</v>
      </c>
      <c r="B36" t="s">
        <v>3</v>
      </c>
      <c r="C36" s="3" t="s">
        <v>80</v>
      </c>
      <c r="D36" s="3" t="s">
        <v>80</v>
      </c>
      <c r="E36" s="3" t="s">
        <v>80</v>
      </c>
    </row>
    <row r="37" spans="1:5">
      <c r="C37" s="3"/>
      <c r="D37" s="3"/>
      <c r="E37" s="3"/>
    </row>
    <row r="38" spans="1:5">
      <c r="A38" s="1" t="s">
        <v>42</v>
      </c>
    </row>
    <row r="39" spans="1:5">
      <c r="A39" s="1" t="s">
        <v>11</v>
      </c>
      <c r="B39" s="1" t="s">
        <v>12</v>
      </c>
      <c r="C39" s="1" t="s">
        <v>84</v>
      </c>
      <c r="D39" s="1" t="s">
        <v>85</v>
      </c>
      <c r="E39" s="1" t="s">
        <v>86</v>
      </c>
    </row>
    <row r="40" spans="1:5">
      <c r="A40" t="s">
        <v>45</v>
      </c>
      <c r="B40" t="s">
        <v>3</v>
      </c>
      <c r="C40">
        <v>3.96</v>
      </c>
      <c r="D40" s="5">
        <v>3.9</v>
      </c>
      <c r="E40">
        <v>3.96</v>
      </c>
    </row>
    <row r="41" spans="1:5">
      <c r="A41" t="s">
        <v>43</v>
      </c>
      <c r="B41" s="9" t="s">
        <v>123</v>
      </c>
      <c r="C41" s="3" t="s">
        <v>80</v>
      </c>
      <c r="D41">
        <v>3.79</v>
      </c>
      <c r="E41">
        <v>3.79</v>
      </c>
    </row>
    <row r="42" spans="1:5">
      <c r="A42" t="s">
        <v>46</v>
      </c>
      <c r="B42" t="s">
        <v>3</v>
      </c>
      <c r="C42">
        <v>3.54</v>
      </c>
      <c r="D42">
        <v>3.42</v>
      </c>
      <c r="E42">
        <v>3.54</v>
      </c>
    </row>
    <row r="43" spans="1:5">
      <c r="A43" t="s">
        <v>44</v>
      </c>
      <c r="B43" s="9" t="s">
        <v>123</v>
      </c>
      <c r="C43">
        <v>3.52</v>
      </c>
      <c r="D43">
        <v>3.37</v>
      </c>
      <c r="E43">
        <v>3.52</v>
      </c>
    </row>
    <row r="44" spans="1:5">
      <c r="A44" t="s">
        <v>47</v>
      </c>
      <c r="B44" s="9" t="s">
        <v>123</v>
      </c>
      <c r="C44">
        <v>3.24</v>
      </c>
      <c r="D44">
        <v>3.37</v>
      </c>
      <c r="E44">
        <v>3.37</v>
      </c>
    </row>
    <row r="45" spans="1:5">
      <c r="A45" t="s">
        <v>49</v>
      </c>
      <c r="B45" t="s">
        <v>3</v>
      </c>
      <c r="C45">
        <v>3.17</v>
      </c>
      <c r="D45" s="5">
        <v>3.2</v>
      </c>
      <c r="E45" s="5">
        <v>3.2</v>
      </c>
    </row>
    <row r="46" spans="1:5">
      <c r="A46" t="s">
        <v>48</v>
      </c>
      <c r="B46" t="s">
        <v>34</v>
      </c>
      <c r="C46" s="5">
        <v>3.2</v>
      </c>
      <c r="D46">
        <v>3.13</v>
      </c>
      <c r="E46" s="5">
        <v>3.2</v>
      </c>
    </row>
    <row r="47" spans="1:5">
      <c r="A47" t="s">
        <v>134</v>
      </c>
      <c r="B47" t="s">
        <v>34</v>
      </c>
      <c r="C47">
        <v>2.63</v>
      </c>
      <c r="D47" s="5">
        <v>2.8</v>
      </c>
      <c r="E47" s="5">
        <v>2.8</v>
      </c>
    </row>
    <row r="49" spans="1:5">
      <c r="A49" s="1" t="s">
        <v>32</v>
      </c>
    </row>
    <row r="50" spans="1:5">
      <c r="A50" s="1" t="s">
        <v>11</v>
      </c>
      <c r="B50" s="1" t="s">
        <v>12</v>
      </c>
      <c r="C50" s="1" t="s">
        <v>84</v>
      </c>
      <c r="D50" s="1" t="s">
        <v>85</v>
      </c>
      <c r="E50" s="1" t="s">
        <v>86</v>
      </c>
    </row>
    <row r="51" spans="1:5">
      <c r="A51" t="s">
        <v>145</v>
      </c>
      <c r="B51" s="9" t="s">
        <v>123</v>
      </c>
      <c r="C51">
        <v>3.41</v>
      </c>
      <c r="D51">
        <v>3.34</v>
      </c>
      <c r="E51">
        <v>3.41</v>
      </c>
    </row>
    <row r="52" spans="1:5">
      <c r="A52" t="s">
        <v>33</v>
      </c>
      <c r="B52" t="s">
        <v>3</v>
      </c>
      <c r="C52" s="5">
        <v>3.4</v>
      </c>
      <c r="D52">
        <v>3.34</v>
      </c>
      <c r="E52" s="5">
        <v>3.4</v>
      </c>
    </row>
    <row r="53" spans="1:5">
      <c r="A53" t="s">
        <v>92</v>
      </c>
      <c r="B53" t="s">
        <v>3</v>
      </c>
      <c r="C53">
        <v>3.23</v>
      </c>
      <c r="D53">
        <v>3.27</v>
      </c>
      <c r="E53">
        <v>3.27</v>
      </c>
    </row>
    <row r="54" spans="1:5">
      <c r="A54" t="s">
        <v>35</v>
      </c>
      <c r="B54" t="s">
        <v>3</v>
      </c>
      <c r="C54" s="5">
        <v>3.2</v>
      </c>
      <c r="D54">
        <v>3.25</v>
      </c>
      <c r="E54">
        <v>3.25</v>
      </c>
    </row>
    <row r="55" spans="1:5">
      <c r="A55" t="s">
        <v>36</v>
      </c>
      <c r="B55" t="s">
        <v>3</v>
      </c>
      <c r="C55" s="5">
        <v>3.1</v>
      </c>
      <c r="D55">
        <v>2.97</v>
      </c>
      <c r="E55" s="5">
        <v>3.1</v>
      </c>
    </row>
    <row r="56" spans="1:5">
      <c r="A56" t="s">
        <v>94</v>
      </c>
      <c r="B56" t="str">
        <f>_H</f>
        <v>Harmeny 1</v>
      </c>
      <c r="C56" s="3" t="s">
        <v>80</v>
      </c>
      <c r="D56">
        <v>2.88</v>
      </c>
      <c r="E56">
        <v>2.88</v>
      </c>
    </row>
    <row r="57" spans="1:5">
      <c r="A57" t="s">
        <v>39</v>
      </c>
      <c r="B57" t="str">
        <f>_H</f>
        <v>Harmeny 1</v>
      </c>
      <c r="C57" s="5">
        <v>2.4</v>
      </c>
      <c r="D57">
        <v>2.88</v>
      </c>
      <c r="E57">
        <v>2.88</v>
      </c>
    </row>
    <row r="58" spans="1:5">
      <c r="A58" t="s">
        <v>96</v>
      </c>
      <c r="B58" t="str">
        <f>_H</f>
        <v>Harmeny 1</v>
      </c>
      <c r="C58">
        <v>2.79</v>
      </c>
      <c r="D58" s="5">
        <v>3.1</v>
      </c>
      <c r="E58">
        <v>2.79</v>
      </c>
    </row>
    <row r="59" spans="1:5">
      <c r="A59" t="s">
        <v>40</v>
      </c>
      <c r="B59" t="s">
        <v>3</v>
      </c>
      <c r="C59">
        <v>2.66</v>
      </c>
      <c r="D59">
        <v>2.76</v>
      </c>
      <c r="E59">
        <v>2.76</v>
      </c>
    </row>
    <row r="60" spans="1:5">
      <c r="A60" t="s">
        <v>95</v>
      </c>
      <c r="B60" t="str">
        <f>_H</f>
        <v>Harmeny 1</v>
      </c>
      <c r="C60">
        <v>2.73</v>
      </c>
      <c r="D60">
        <v>2.16</v>
      </c>
      <c r="E60">
        <v>2.73</v>
      </c>
    </row>
    <row r="61" spans="1:5">
      <c r="A61" t="s">
        <v>93</v>
      </c>
      <c r="B61" t="s">
        <v>3</v>
      </c>
      <c r="C61">
        <v>2.65</v>
      </c>
      <c r="D61" s="3" t="s">
        <v>80</v>
      </c>
      <c r="E61">
        <v>2.65</v>
      </c>
    </row>
    <row r="62" spans="1:5">
      <c r="A62" t="s">
        <v>97</v>
      </c>
      <c r="B62" t="str">
        <f>_H</f>
        <v>Harmeny 1</v>
      </c>
      <c r="C62">
        <v>2.2599999999999998</v>
      </c>
      <c r="D62">
        <v>2.38</v>
      </c>
      <c r="E62">
        <v>2.38</v>
      </c>
    </row>
    <row r="63" spans="1:5">
      <c r="A63" t="s">
        <v>133</v>
      </c>
      <c r="B63" t="str">
        <f>_H</f>
        <v>Harmeny 1</v>
      </c>
      <c r="C63">
        <v>1.33</v>
      </c>
      <c r="D63">
        <v>1.79</v>
      </c>
      <c r="E63">
        <v>1.79</v>
      </c>
    </row>
    <row r="65" spans="1:5">
      <c r="A65" s="1" t="s">
        <v>59</v>
      </c>
    </row>
    <row r="66" spans="1:5">
      <c r="A66" s="1" t="s">
        <v>11</v>
      </c>
      <c r="B66" s="1" t="s">
        <v>12</v>
      </c>
      <c r="C66" s="1" t="s">
        <v>84</v>
      </c>
      <c r="D66" s="1" t="s">
        <v>85</v>
      </c>
      <c r="E66" s="1" t="s">
        <v>86</v>
      </c>
    </row>
    <row r="67" spans="1:5">
      <c r="A67" t="s">
        <v>60</v>
      </c>
      <c r="B67" t="s">
        <v>3</v>
      </c>
      <c r="C67" s="5">
        <v>4.4000000000000004</v>
      </c>
      <c r="D67" s="3" t="s">
        <v>80</v>
      </c>
      <c r="E67" s="5">
        <v>4.4000000000000004</v>
      </c>
    </row>
    <row r="68" spans="1:5">
      <c r="A68" t="s">
        <v>143</v>
      </c>
      <c r="B68" t="str">
        <f>_H</f>
        <v>Harmeny 1</v>
      </c>
      <c r="C68">
        <v>4.09</v>
      </c>
      <c r="D68">
        <v>4.32</v>
      </c>
      <c r="E68">
        <v>4.32</v>
      </c>
    </row>
    <row r="69" spans="1:5">
      <c r="A69" t="s">
        <v>64</v>
      </c>
      <c r="B69" t="s">
        <v>3</v>
      </c>
      <c r="C69">
        <v>4.1500000000000004</v>
      </c>
      <c r="D69">
        <v>3.93</v>
      </c>
      <c r="E69">
        <v>4.1500000000000004</v>
      </c>
    </row>
    <row r="70" spans="1:5">
      <c r="A70" t="s">
        <v>61</v>
      </c>
      <c r="B70" t="s">
        <v>3</v>
      </c>
      <c r="C70">
        <v>3.91</v>
      </c>
      <c r="D70">
        <v>3.82</v>
      </c>
      <c r="E70">
        <v>3.91</v>
      </c>
    </row>
    <row r="71" spans="1:5">
      <c r="A71" t="s">
        <v>98</v>
      </c>
      <c r="B71" t="s">
        <v>3</v>
      </c>
      <c r="C71">
        <v>3.77</v>
      </c>
      <c r="D71" s="5">
        <v>3.5</v>
      </c>
      <c r="E71">
        <v>3.77</v>
      </c>
    </row>
    <row r="72" spans="1:5">
      <c r="A72" t="s">
        <v>66</v>
      </c>
      <c r="B72" t="s">
        <v>3</v>
      </c>
      <c r="C72">
        <v>3.61</v>
      </c>
      <c r="D72">
        <v>3.75</v>
      </c>
      <c r="E72">
        <v>3.75</v>
      </c>
    </row>
    <row r="73" spans="1:5">
      <c r="A73" t="s">
        <v>100</v>
      </c>
      <c r="B73" t="s">
        <v>2</v>
      </c>
      <c r="C73">
        <v>3.46</v>
      </c>
      <c r="D73">
        <v>3.58</v>
      </c>
      <c r="E73">
        <v>3.58</v>
      </c>
    </row>
    <row r="74" spans="1:5">
      <c r="A74" t="s">
        <v>65</v>
      </c>
      <c r="B74" t="s">
        <v>2</v>
      </c>
      <c r="C74" s="3" t="s">
        <v>80</v>
      </c>
      <c r="D74">
        <v>3.55</v>
      </c>
      <c r="E74">
        <v>3.55</v>
      </c>
    </row>
    <row r="75" spans="1:5">
      <c r="A75" t="s">
        <v>99</v>
      </c>
      <c r="B75" t="s">
        <v>3</v>
      </c>
      <c r="C75">
        <v>3.31</v>
      </c>
      <c r="D75" s="5">
        <v>3</v>
      </c>
      <c r="E75">
        <v>3.31</v>
      </c>
    </row>
    <row r="76" spans="1:5">
      <c r="A76" t="s">
        <v>101</v>
      </c>
      <c r="B76" t="s">
        <v>2</v>
      </c>
      <c r="C76">
        <v>3.25</v>
      </c>
      <c r="D76">
        <v>2.72</v>
      </c>
      <c r="E76">
        <v>3.25</v>
      </c>
    </row>
    <row r="77" spans="1:5">
      <c r="A77" t="s">
        <v>69</v>
      </c>
      <c r="B77" t="s">
        <v>3</v>
      </c>
      <c r="C77">
        <v>3.06</v>
      </c>
      <c r="D77">
        <v>3.22</v>
      </c>
      <c r="E77">
        <v>3.22</v>
      </c>
    </row>
    <row r="78" spans="1:5">
      <c r="A78" t="s">
        <v>70</v>
      </c>
      <c r="B78" t="s">
        <v>3</v>
      </c>
      <c r="C78" s="5">
        <v>2.9</v>
      </c>
      <c r="D78">
        <v>3.07</v>
      </c>
      <c r="E78">
        <v>3.07</v>
      </c>
    </row>
    <row r="79" spans="1:5">
      <c r="A79" t="s">
        <v>62</v>
      </c>
      <c r="B79" t="s">
        <v>3</v>
      </c>
      <c r="C79">
        <v>2.71</v>
      </c>
      <c r="D79" s="3" t="s">
        <v>80</v>
      </c>
      <c r="E79">
        <v>2.71</v>
      </c>
    </row>
    <row r="81" spans="1:5">
      <c r="A81" s="1" t="s">
        <v>50</v>
      </c>
    </row>
    <row r="82" spans="1:5">
      <c r="A82" s="1" t="s">
        <v>11</v>
      </c>
      <c r="B82" s="1" t="s">
        <v>12</v>
      </c>
      <c r="C82" s="1" t="s">
        <v>84</v>
      </c>
      <c r="D82" s="1" t="s">
        <v>85</v>
      </c>
      <c r="E82" s="1" t="s">
        <v>86</v>
      </c>
    </row>
    <row r="83" spans="1:5">
      <c r="A83" t="str">
        <f>_184</f>
        <v>Rachel Dee</v>
      </c>
      <c r="B83" t="s">
        <v>3</v>
      </c>
      <c r="C83">
        <v>3.55</v>
      </c>
      <c r="D83">
        <v>3.95</v>
      </c>
      <c r="E83">
        <f>IF(D83&gt;C83,D83,C83)</f>
        <v>3.95</v>
      </c>
    </row>
    <row r="84" spans="1:5">
      <c r="A84" t="str">
        <f>_182</f>
        <v>Nicole Mullard</v>
      </c>
      <c r="B84" t="s">
        <v>3</v>
      </c>
      <c r="C84">
        <v>3.74</v>
      </c>
      <c r="D84">
        <v>3.84</v>
      </c>
      <c r="E84">
        <f>IF(D84&gt;C84,D84,C84)</f>
        <v>3.84</v>
      </c>
    </row>
    <row r="85" spans="1:5">
      <c r="A85" t="str">
        <f>_180</f>
        <v xml:space="preserve">Georgia Ledingham </v>
      </c>
      <c r="B85" t="s">
        <v>3</v>
      </c>
      <c r="C85">
        <v>3.78</v>
      </c>
      <c r="D85">
        <v>3.61</v>
      </c>
      <c r="E85">
        <f>IF(D85&gt;C85,D85,C85)</f>
        <v>3.78</v>
      </c>
    </row>
    <row r="86" spans="1:5">
      <c r="A86" t="str">
        <f>_185</f>
        <v xml:space="preserve">Katy Coats </v>
      </c>
      <c r="B86" t="s">
        <v>3</v>
      </c>
      <c r="C86">
        <v>3.42</v>
      </c>
      <c r="D86">
        <v>3.78</v>
      </c>
      <c r="E86">
        <f>IF(D86&gt;C86,D86,C86)</f>
        <v>3.78</v>
      </c>
    </row>
    <row r="87" spans="1:5">
      <c r="A87" t="str">
        <f>_99</f>
        <v xml:space="preserve">Siena Cameron </v>
      </c>
      <c r="B87" t="str">
        <f>_H</f>
        <v>Harmeny 1</v>
      </c>
      <c r="C87">
        <v>3.59</v>
      </c>
      <c r="D87">
        <v>3.67</v>
      </c>
      <c r="E87">
        <f>IF(D87&gt;C87,D87,C87)</f>
        <v>3.67</v>
      </c>
    </row>
    <row r="88" spans="1:5">
      <c r="A88" t="str">
        <f>_170</f>
        <v xml:space="preserve">Ellie McDonald </v>
      </c>
      <c r="B88" t="s">
        <v>3</v>
      </c>
      <c r="C88" s="3" t="s">
        <v>80</v>
      </c>
      <c r="D88">
        <v>3.63</v>
      </c>
      <c r="E88">
        <v>3.63</v>
      </c>
    </row>
    <row r="89" spans="1:5">
      <c r="A89" t="str">
        <f>_98</f>
        <v xml:space="preserve">Abbie Kivlin </v>
      </c>
      <c r="B89" t="str">
        <f>_H</f>
        <v>Harmeny 1</v>
      </c>
      <c r="C89">
        <v>3.55</v>
      </c>
      <c r="D89">
        <v>3.45</v>
      </c>
      <c r="E89">
        <f>IF(D89&gt;C89,D89,C89)</f>
        <v>3.55</v>
      </c>
    </row>
    <row r="90" spans="1:5">
      <c r="A90" t="str">
        <f>_148</f>
        <v xml:space="preserve">Sasha Gillon </v>
      </c>
      <c r="B90" t="s">
        <v>3</v>
      </c>
      <c r="C90">
        <v>3.44</v>
      </c>
      <c r="D90" s="3" t="s">
        <v>80</v>
      </c>
      <c r="E90">
        <v>3.44</v>
      </c>
    </row>
    <row r="91" spans="1:5">
      <c r="A91" t="str">
        <f>_186</f>
        <v>Hannah McGlynn</v>
      </c>
      <c r="B91" t="s">
        <v>3</v>
      </c>
      <c r="C91" s="5">
        <v>3.1</v>
      </c>
      <c r="D91">
        <v>3.08</v>
      </c>
      <c r="E91" s="5">
        <f>IF(D91&gt;C91,D91,C91)</f>
        <v>3.1</v>
      </c>
    </row>
    <row r="92" spans="1:5">
      <c r="A92" t="str">
        <f>_147</f>
        <v xml:space="preserve">Ishbel Grieve </v>
      </c>
      <c r="B92" t="s">
        <v>3</v>
      </c>
      <c r="C92" s="5">
        <v>2.9</v>
      </c>
      <c r="D92" s="3" t="s">
        <v>80</v>
      </c>
      <c r="E92" s="5">
        <v>2.9</v>
      </c>
    </row>
    <row r="93" spans="1:5">
      <c r="A93" t="str">
        <f>_171</f>
        <v xml:space="preserve">Louise Gibson </v>
      </c>
      <c r="B93" t="s">
        <v>3</v>
      </c>
      <c r="C93">
        <v>2.02</v>
      </c>
      <c r="D93">
        <v>1.81</v>
      </c>
      <c r="E93">
        <f>IF(D93&gt;C93,D93,C93)</f>
        <v>2.02</v>
      </c>
    </row>
    <row r="95" spans="1:5">
      <c r="A95" s="1" t="s">
        <v>104</v>
      </c>
    </row>
    <row r="96" spans="1:5">
      <c r="A96" s="1" t="s">
        <v>11</v>
      </c>
      <c r="B96" s="1" t="s">
        <v>12</v>
      </c>
      <c r="C96" s="1" t="s">
        <v>84</v>
      </c>
      <c r="D96" s="1" t="s">
        <v>85</v>
      </c>
      <c r="E96" s="1" t="s">
        <v>86</v>
      </c>
    </row>
    <row r="97" spans="1:5">
      <c r="A97" t="s">
        <v>73</v>
      </c>
      <c r="B97" t="str">
        <f>_H</f>
        <v>Harmeny 1</v>
      </c>
      <c r="C97">
        <v>4.4400000000000004</v>
      </c>
      <c r="D97">
        <v>4.24</v>
      </c>
      <c r="E97">
        <f>IF(D97&gt;C97,D97,C97)</f>
        <v>4.4400000000000004</v>
      </c>
    </row>
    <row r="98" spans="1:5">
      <c r="A98" t="s">
        <v>74</v>
      </c>
      <c r="B98" t="s">
        <v>3</v>
      </c>
      <c r="C98">
        <v>4.3499999999999996</v>
      </c>
      <c r="D98">
        <v>4.4000000000000004</v>
      </c>
      <c r="E98">
        <f>IF(D98&gt;C98,D98,C98)</f>
        <v>4.4000000000000004</v>
      </c>
    </row>
    <row r="99" spans="1:5">
      <c r="A99" t="s">
        <v>72</v>
      </c>
      <c r="B99" t="s">
        <v>3</v>
      </c>
      <c r="C99">
        <v>4.05</v>
      </c>
      <c r="D99">
        <v>4.1900000000000004</v>
      </c>
      <c r="E99">
        <f>IF(D99&gt;C99,D99,C99)</f>
        <v>4.1900000000000004</v>
      </c>
    </row>
    <row r="100" spans="1:5">
      <c r="A100" t="s">
        <v>76</v>
      </c>
      <c r="B100" t="s">
        <v>3</v>
      </c>
      <c r="C100">
        <v>2.98</v>
      </c>
      <c r="D100" s="3" t="s">
        <v>80</v>
      </c>
      <c r="E100">
        <v>2.98</v>
      </c>
    </row>
    <row r="102" spans="1:5">
      <c r="A102" s="1" t="s">
        <v>77</v>
      </c>
    </row>
    <row r="103" spans="1:5">
      <c r="A103" s="1" t="s">
        <v>11</v>
      </c>
      <c r="B103" s="1" t="s">
        <v>12</v>
      </c>
      <c r="C103" s="1" t="s">
        <v>84</v>
      </c>
      <c r="D103" s="1" t="s">
        <v>85</v>
      </c>
      <c r="E103" s="1" t="s">
        <v>86</v>
      </c>
    </row>
    <row r="104" spans="1:5">
      <c r="A104" t="str">
        <f>_168</f>
        <v xml:space="preserve">Heidi Ross </v>
      </c>
      <c r="B104" t="s">
        <v>3</v>
      </c>
      <c r="C104">
        <v>3.74</v>
      </c>
      <c r="D104">
        <v>3.86</v>
      </c>
      <c r="E104">
        <f>IF(D104&gt;C104,D104,C104)</f>
        <v>3.86</v>
      </c>
    </row>
    <row r="105" spans="1:5">
      <c r="A105" t="str">
        <f>_162</f>
        <v xml:space="preserve">Emma Grieve </v>
      </c>
      <c r="B105" t="s">
        <v>3</v>
      </c>
      <c r="C105">
        <v>3.06</v>
      </c>
      <c r="D105" s="3" t="s">
        <v>80</v>
      </c>
      <c r="E105">
        <v>3.06</v>
      </c>
    </row>
  </sheetData>
  <sortState ref="A104:E105">
    <sortCondition descending="1" ref="E104:E105"/>
    <sortCondition ref="B104:B10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opLeftCell="A58" workbookViewId="0">
      <selection activeCell="C91" sqref="C91"/>
    </sheetView>
  </sheetViews>
  <sheetFormatPr baseColWidth="10" defaultRowHeight="15" x14ac:dyDescent="0"/>
  <cols>
    <col min="1" max="1" width="17.33203125" bestFit="1" customWidth="1"/>
  </cols>
  <sheetData>
    <row r="1" spans="1:3">
      <c r="A1" s="1" t="s">
        <v>105</v>
      </c>
    </row>
    <row r="2" spans="1:3">
      <c r="A2" s="1"/>
    </row>
    <row r="3" spans="1:3">
      <c r="A3" s="1" t="s">
        <v>15</v>
      </c>
    </row>
    <row r="4" spans="1:3">
      <c r="A4" s="1" t="s">
        <v>11</v>
      </c>
      <c r="B4" s="1" t="s">
        <v>12</v>
      </c>
      <c r="C4" s="1" t="s">
        <v>13</v>
      </c>
    </row>
    <row r="5" spans="1:3">
      <c r="A5" t="str">
        <f>_35</f>
        <v>Finlay Ross</v>
      </c>
      <c r="B5" t="str">
        <f>_H</f>
        <v>Harmeny 1</v>
      </c>
      <c r="C5" s="7">
        <v>1.7789351851851853E-3</v>
      </c>
    </row>
    <row r="6" spans="1:3">
      <c r="A6" t="str">
        <f>_197</f>
        <v xml:space="preserve">Jamie Thomson </v>
      </c>
      <c r="B6" t="s">
        <v>3</v>
      </c>
      <c r="C6" s="7">
        <v>1.8946759259259262E-3</v>
      </c>
    </row>
    <row r="7" spans="1:3">
      <c r="A7" t="str">
        <f>_28</f>
        <v>Alasdair Wallace</v>
      </c>
      <c r="B7" t="str">
        <f>_H</f>
        <v>Harmeny 1</v>
      </c>
      <c r="C7" s="7">
        <v>1.9189814814814814E-3</v>
      </c>
    </row>
    <row r="8" spans="1:3">
      <c r="A8" t="str">
        <f>_156</f>
        <v xml:space="preserve">Ewan Simson </v>
      </c>
      <c r="B8" t="str">
        <f>_C</f>
        <v>CAAC</v>
      </c>
      <c r="C8" s="7">
        <v>2.0995370370370373E-3</v>
      </c>
    </row>
    <row r="9" spans="1:3">
      <c r="A9" t="str">
        <f>_27</f>
        <v xml:space="preserve">Fraser Mooney </v>
      </c>
      <c r="B9" t="str">
        <f>_H</f>
        <v>Harmeny 1</v>
      </c>
      <c r="C9" s="7">
        <v>2.1192129629629629E-3</v>
      </c>
    </row>
    <row r="10" spans="1:3">
      <c r="A10" t="str">
        <f>_198</f>
        <v>Ruaridh McQueenie</v>
      </c>
      <c r="B10" t="str">
        <f>_C</f>
        <v>CAAC</v>
      </c>
      <c r="C10" s="7">
        <v>2.1886574074074074E-3</v>
      </c>
    </row>
    <row r="11" spans="1:3">
      <c r="A11" t="str">
        <f>_38</f>
        <v>Fergus Ross</v>
      </c>
      <c r="B11" t="str">
        <f>_H</f>
        <v>Harmeny 1</v>
      </c>
      <c r="C11" s="7">
        <v>2.2233796296296294E-3</v>
      </c>
    </row>
    <row r="12" spans="1:3">
      <c r="A12" t="str">
        <f>_40</f>
        <v xml:space="preserve">Murray Fraser </v>
      </c>
      <c r="B12" t="str">
        <f>_H</f>
        <v>Harmeny 1</v>
      </c>
      <c r="C12" s="7">
        <v>2.2291666666666666E-3</v>
      </c>
    </row>
    <row r="13" spans="1:3">
      <c r="A13" t="str">
        <f>_64</f>
        <v xml:space="preserve">Fraser Munro </v>
      </c>
      <c r="B13" t="str">
        <f>_H</f>
        <v>Harmeny 1</v>
      </c>
      <c r="C13" s="7">
        <v>2.2418981481481482E-3</v>
      </c>
    </row>
    <row r="14" spans="1:3">
      <c r="A14" t="str">
        <f>_179</f>
        <v>Ollie Tomczyk</v>
      </c>
      <c r="B14" t="str">
        <f>_C</f>
        <v>CAAC</v>
      </c>
      <c r="C14" s="7">
        <v>2.3263888888888887E-3</v>
      </c>
    </row>
    <row r="15" spans="1:3">
      <c r="A15" t="str">
        <f>_31</f>
        <v>Sebastian Lumsden</v>
      </c>
      <c r="B15" t="str">
        <f>_H</f>
        <v>Harmeny 1</v>
      </c>
      <c r="C15" s="7">
        <v>2.3437499999999999E-3</v>
      </c>
    </row>
    <row r="16" spans="1:3">
      <c r="A16" t="str">
        <f>_187</f>
        <v>Finlay Rankin</v>
      </c>
      <c r="B16" t="str">
        <f>_C</f>
        <v>CAAC</v>
      </c>
      <c r="C16" s="7">
        <v>2.3564814814814815E-3</v>
      </c>
    </row>
    <row r="17" spans="1:3">
      <c r="A17" t="str">
        <f>_196</f>
        <v>Lucas Key</v>
      </c>
      <c r="B17" t="str">
        <f>_C</f>
        <v>CAAC</v>
      </c>
      <c r="C17" s="7">
        <v>2.4664351851851852E-3</v>
      </c>
    </row>
    <row r="19" spans="1:3">
      <c r="A19" s="1" t="s">
        <v>14</v>
      </c>
    </row>
    <row r="20" spans="1:3">
      <c r="A20" s="1" t="s">
        <v>11</v>
      </c>
      <c r="B20" s="1" t="s">
        <v>12</v>
      </c>
      <c r="C20" s="1" t="s">
        <v>13</v>
      </c>
    </row>
    <row r="21" spans="1:3">
      <c r="A21" t="str">
        <f>_169</f>
        <v xml:space="preserve">Olivia Clark </v>
      </c>
      <c r="B21" t="str">
        <f>_C</f>
        <v>CAAC</v>
      </c>
      <c r="C21" s="7">
        <v>1.935185185185185E-3</v>
      </c>
    </row>
    <row r="22" spans="1:3">
      <c r="A22" t="str">
        <f>_160</f>
        <v xml:space="preserve">Eva Cameron </v>
      </c>
      <c r="B22" t="str">
        <f>_C</f>
        <v>CAAC</v>
      </c>
      <c r="C22" s="7">
        <v>2.0474537037037037E-3</v>
      </c>
    </row>
    <row r="23" spans="1:3">
      <c r="A23" t="str">
        <f>_176</f>
        <v xml:space="preserve">Anna McAslan </v>
      </c>
      <c r="B23" t="str">
        <f>_C</f>
        <v>CAAC</v>
      </c>
      <c r="C23" s="7">
        <v>2.212962962962963E-3</v>
      </c>
    </row>
    <row r="24" spans="1:3">
      <c r="A24" t="str">
        <f>_36</f>
        <v xml:space="preserve">Emma Watson </v>
      </c>
      <c r="B24" t="str">
        <f>_H</f>
        <v>Harmeny 1</v>
      </c>
      <c r="C24" s="7">
        <v>2.2187499999999998E-3</v>
      </c>
    </row>
    <row r="25" spans="1:3">
      <c r="A25" t="str">
        <f>_155</f>
        <v xml:space="preserve">Orla Joyce </v>
      </c>
      <c r="B25" t="str">
        <f>_C</f>
        <v>CAAC</v>
      </c>
      <c r="C25" s="7">
        <v>2.2453703703703702E-3</v>
      </c>
    </row>
    <row r="26" spans="1:3">
      <c r="A26" t="str">
        <f>_166</f>
        <v>Carrie  Main</v>
      </c>
      <c r="B26" t="str">
        <f>_C</f>
        <v>CAAC</v>
      </c>
      <c r="C26" s="7">
        <v>2.2696759259259263E-3</v>
      </c>
    </row>
    <row r="27" spans="1:3">
      <c r="A27" t="str">
        <f>_34</f>
        <v xml:space="preserve">Stella Lumsden </v>
      </c>
      <c r="B27" t="str">
        <f>_H</f>
        <v>Harmeny 1</v>
      </c>
      <c r="C27" s="7">
        <v>2.3344907407407407E-3</v>
      </c>
    </row>
    <row r="28" spans="1:3">
      <c r="A28" t="str">
        <f>_32</f>
        <v xml:space="preserve">Caragh McMaster </v>
      </c>
      <c r="B28" t="str">
        <f>_H</f>
        <v>Harmeny 1</v>
      </c>
      <c r="C28" s="7">
        <v>2.3460648148148151E-3</v>
      </c>
    </row>
    <row r="29" spans="1:3">
      <c r="A29" t="str">
        <f>_157</f>
        <v>Tess Kemp</v>
      </c>
      <c r="B29" t="str">
        <f>_C</f>
        <v>CAAC</v>
      </c>
      <c r="C29" s="7">
        <v>2.3483796296296295E-3</v>
      </c>
    </row>
    <row r="30" spans="1:3">
      <c r="A30" t="str">
        <f>_39</f>
        <v xml:space="preserve">Nieve Teviotdale </v>
      </c>
      <c r="B30" t="str">
        <f>_H</f>
        <v>Harmeny 1</v>
      </c>
      <c r="C30" s="7">
        <v>2.3692129629629632E-3</v>
      </c>
    </row>
    <row r="31" spans="1:3">
      <c r="A31" t="str">
        <f>_29</f>
        <v>Hannah Pratt</v>
      </c>
      <c r="B31" t="str">
        <f>_H</f>
        <v>Harmeny 1</v>
      </c>
      <c r="C31" s="7">
        <v>2.4212962962962964E-3</v>
      </c>
    </row>
    <row r="32" spans="1:3">
      <c r="A32" t="str">
        <f>_30</f>
        <v xml:space="preserve">Tula Jacques </v>
      </c>
      <c r="B32" t="str">
        <f>_H</f>
        <v>Harmeny 1</v>
      </c>
      <c r="C32" s="7">
        <v>2.4375E-3</v>
      </c>
    </row>
    <row r="33" spans="1:3">
      <c r="A33" t="str">
        <f>_188</f>
        <v>Ellen Dee</v>
      </c>
      <c r="B33" t="str">
        <f>_C</f>
        <v>CAAC</v>
      </c>
      <c r="C33" s="7">
        <v>2.4768518518518516E-3</v>
      </c>
    </row>
    <row r="34" spans="1:3">
      <c r="A34" t="str">
        <f>_33</f>
        <v xml:space="preserve">Robyn Allen </v>
      </c>
      <c r="B34" t="str">
        <f>_H</f>
        <v>Harmeny 1</v>
      </c>
      <c r="C34" s="7">
        <v>2.6238425925925925E-3</v>
      </c>
    </row>
    <row r="35" spans="1:3">
      <c r="A35" t="str">
        <f>_37</f>
        <v xml:space="preserve">Jessica Kivlin </v>
      </c>
      <c r="B35" t="str">
        <f>_H</f>
        <v>Harmeny 1</v>
      </c>
      <c r="C35" s="7">
        <v>2.7141203703703702E-3</v>
      </c>
    </row>
    <row r="37" spans="1:3">
      <c r="A37" s="1" t="s">
        <v>107</v>
      </c>
    </row>
    <row r="38" spans="1:3">
      <c r="A38" s="1" t="s">
        <v>11</v>
      </c>
      <c r="B38" s="1" t="s">
        <v>12</v>
      </c>
      <c r="C38" s="1" t="s">
        <v>13</v>
      </c>
    </row>
    <row r="39" spans="1:3">
      <c r="A39" t="str">
        <f>_70</f>
        <v>Colin Dracup</v>
      </c>
      <c r="B39" t="str">
        <f>_H</f>
        <v>Harmeny 1</v>
      </c>
      <c r="C39" s="7">
        <v>1.7824074074074072E-3</v>
      </c>
    </row>
    <row r="40" spans="1:3">
      <c r="A40" t="str">
        <f>_159</f>
        <v xml:space="preserve">Ben Struthers </v>
      </c>
      <c r="B40" t="str">
        <f>_C</f>
        <v>CAAC</v>
      </c>
      <c r="C40" s="7">
        <v>1.8136574074074077E-3</v>
      </c>
    </row>
    <row r="41" spans="1:3">
      <c r="A41" t="str">
        <f>_178</f>
        <v>Archie Kemp</v>
      </c>
      <c r="B41" t="str">
        <f>_C</f>
        <v>CAAC</v>
      </c>
      <c r="C41" s="7">
        <v>1.8263888888888887E-3</v>
      </c>
    </row>
    <row r="42" spans="1:3">
      <c r="A42" t="str">
        <f>_69</f>
        <v>Eric Braggins</v>
      </c>
      <c r="B42" t="str">
        <f>_H</f>
        <v>Harmeny 1</v>
      </c>
      <c r="C42" s="7">
        <v>1.8738425925925925E-3</v>
      </c>
    </row>
    <row r="43" spans="1:3">
      <c r="A43" t="str">
        <f>_161</f>
        <v xml:space="preserve">Archie Hall </v>
      </c>
      <c r="B43" t="str">
        <f>_C</f>
        <v>CAAC</v>
      </c>
      <c r="C43" s="7">
        <v>1.9178240740740742E-3</v>
      </c>
    </row>
    <row r="44" spans="1:3">
      <c r="A44" t="str">
        <f>_174</f>
        <v xml:space="preserve">Jamie McAslan </v>
      </c>
      <c r="B44" t="str">
        <f>_C</f>
        <v>CAAC</v>
      </c>
      <c r="C44" s="7">
        <v>1.980324074074074E-3</v>
      </c>
    </row>
    <row r="45" spans="1:3">
      <c r="A45" t="str">
        <f>_68</f>
        <v xml:space="preserve">Theo Johnson </v>
      </c>
      <c r="B45" t="str">
        <f>_H</f>
        <v>Harmeny 1</v>
      </c>
      <c r="C45" s="7">
        <v>2.0150462962962965E-3</v>
      </c>
    </row>
    <row r="46" spans="1:3">
      <c r="A46" t="str">
        <f>_154</f>
        <v xml:space="preserve">Ruaridh Williams </v>
      </c>
      <c r="B46" t="str">
        <f>_C</f>
        <v>CAAC</v>
      </c>
      <c r="C46" s="7">
        <v>2.0428240740740741E-3</v>
      </c>
    </row>
    <row r="48" spans="1:3">
      <c r="A48" s="1" t="s">
        <v>108</v>
      </c>
    </row>
    <row r="49" spans="1:3">
      <c r="A49" s="1" t="s">
        <v>11</v>
      </c>
      <c r="B49" s="1" t="s">
        <v>12</v>
      </c>
      <c r="C49" s="1" t="s">
        <v>13</v>
      </c>
    </row>
    <row r="50" spans="1:3">
      <c r="A50" t="str">
        <f>_183</f>
        <v xml:space="preserve">Mia Linklater </v>
      </c>
      <c r="B50" t="str">
        <f>_C</f>
        <v>CAAC</v>
      </c>
      <c r="C50" s="7">
        <v>1.8449074074074073E-3</v>
      </c>
    </row>
    <row r="51" spans="1:3">
      <c r="A51" t="str">
        <f>_149</f>
        <v>Mhairi Arnott</v>
      </c>
      <c r="B51" t="str">
        <f>_C</f>
        <v>CAAC</v>
      </c>
      <c r="C51" s="7">
        <v>1.8518518518518517E-3</v>
      </c>
    </row>
    <row r="52" spans="1:3">
      <c r="A52" t="str">
        <f>_6</f>
        <v>Ruby Grierson</v>
      </c>
      <c r="B52" t="str">
        <f>_H</f>
        <v>Harmeny 1</v>
      </c>
      <c r="C52" s="7">
        <v>2.0659722222222221E-3</v>
      </c>
    </row>
    <row r="53" spans="1:3">
      <c r="A53" t="str">
        <f>_63</f>
        <v xml:space="preserve">Leona Byers </v>
      </c>
      <c r="B53" t="str">
        <f>_H</f>
        <v>Harmeny 1</v>
      </c>
      <c r="C53" s="7">
        <v>2.0752314814814813E-3</v>
      </c>
    </row>
    <row r="54" spans="1:3">
      <c r="A54" t="str">
        <f>_165</f>
        <v>Sophie Watt</v>
      </c>
      <c r="B54" t="str">
        <f>_C</f>
        <v>CAAC</v>
      </c>
      <c r="C54" s="7">
        <v>2.0775462962962965E-3</v>
      </c>
    </row>
    <row r="55" spans="1:3">
      <c r="A55" t="str">
        <f>_158</f>
        <v xml:space="preserve">Hannah Johnson </v>
      </c>
      <c r="B55" t="str">
        <f>_C</f>
        <v>CAAC</v>
      </c>
      <c r="C55" s="7">
        <v>2.173611111111111E-3</v>
      </c>
    </row>
    <row r="56" spans="1:3">
      <c r="A56" t="str">
        <f>_164</f>
        <v>Lorna Farrell</v>
      </c>
      <c r="B56" t="str">
        <f>_C</f>
        <v>CAAC</v>
      </c>
      <c r="C56" s="7">
        <v>2.2337962962962967E-3</v>
      </c>
    </row>
    <row r="57" spans="1:3">
      <c r="A57" t="str">
        <f>_67</f>
        <v xml:space="preserve">Amy Livingstone </v>
      </c>
      <c r="B57" t="str">
        <f>_H</f>
        <v>Harmeny 1</v>
      </c>
      <c r="C57" s="7">
        <v>2.2766203703703703E-3</v>
      </c>
    </row>
    <row r="58" spans="1:3">
      <c r="A58" t="str">
        <f>_66</f>
        <v xml:space="preserve">Maddie Lumsden </v>
      </c>
      <c r="B58" t="str">
        <f>_H</f>
        <v>Harmeny 1</v>
      </c>
      <c r="C58" s="7">
        <v>2.2800925925925927E-3</v>
      </c>
    </row>
    <row r="59" spans="1:3">
      <c r="A59" t="str">
        <f>_65</f>
        <v xml:space="preserve">Amber Allen </v>
      </c>
      <c r="B59" t="str">
        <f>_H</f>
        <v>Harmeny 1</v>
      </c>
      <c r="C59" s="7">
        <v>2.3090277777777779E-3</v>
      </c>
    </row>
    <row r="60" spans="1:3">
      <c r="A60" t="str">
        <f>_61</f>
        <v xml:space="preserve">India Raymond </v>
      </c>
      <c r="B60" t="str">
        <f>_H</f>
        <v>Harmeny 1</v>
      </c>
      <c r="C60" s="7">
        <v>2.3217592592592591E-3</v>
      </c>
    </row>
    <row r="61" spans="1:3">
      <c r="A61" t="str">
        <f>_163</f>
        <v xml:space="preserve">Robyn Key </v>
      </c>
      <c r="B61" t="str">
        <f>_C</f>
        <v>CAAC</v>
      </c>
      <c r="C61" s="7">
        <v>2.3553240740740739E-3</v>
      </c>
    </row>
    <row r="62" spans="1:3">
      <c r="A62" t="str">
        <f>_62</f>
        <v>Bella Watters</v>
      </c>
      <c r="B62" t="str">
        <f>_H</f>
        <v>Harmeny 1</v>
      </c>
      <c r="C62" s="7">
        <v>2.7453703703703702E-3</v>
      </c>
    </row>
    <row r="64" spans="1:3">
      <c r="A64" s="1" t="s">
        <v>109</v>
      </c>
    </row>
    <row r="65" spans="1:3">
      <c r="A65" s="1" t="s">
        <v>11</v>
      </c>
      <c r="B65" s="1" t="s">
        <v>12</v>
      </c>
      <c r="C65" s="1" t="s">
        <v>13</v>
      </c>
    </row>
    <row r="66" spans="1:3">
      <c r="A66" t="str">
        <f>_180</f>
        <v xml:space="preserve">Georgia Ledingham </v>
      </c>
      <c r="B66" t="str">
        <f>_C</f>
        <v>CAAC</v>
      </c>
      <c r="C66" s="7">
        <v>1.8333333333333335E-3</v>
      </c>
    </row>
    <row r="67" spans="1:3">
      <c r="A67" t="str">
        <f>_182</f>
        <v>Nicole Mullard</v>
      </c>
      <c r="B67" t="str">
        <f>_C</f>
        <v>CAAC</v>
      </c>
      <c r="C67" s="7">
        <v>1.8530092592592593E-3</v>
      </c>
    </row>
    <row r="68" spans="1:3">
      <c r="A68" t="str">
        <f>_147</f>
        <v xml:space="preserve">Ishbel Grieve </v>
      </c>
      <c r="B68" t="str">
        <f>_C</f>
        <v>CAAC</v>
      </c>
      <c r="C68" s="7">
        <v>2.0335648148148149E-3</v>
      </c>
    </row>
    <row r="69" spans="1:3">
      <c r="A69" t="str">
        <f>_186</f>
        <v>Hannah McGlynn</v>
      </c>
      <c r="B69" t="str">
        <f>_C</f>
        <v>CAAC</v>
      </c>
      <c r="C69" s="7">
        <v>2.1018518518518517E-3</v>
      </c>
    </row>
    <row r="70" spans="1:3">
      <c r="A70" t="str">
        <f>_184</f>
        <v>Rachel Dee</v>
      </c>
      <c r="B70" t="str">
        <f>_C</f>
        <v>CAAC</v>
      </c>
      <c r="C70" s="7">
        <v>2.1238425925925925E-3</v>
      </c>
    </row>
    <row r="71" spans="1:3">
      <c r="A71" t="str">
        <f>_99</f>
        <v xml:space="preserve">Siena Cameron </v>
      </c>
      <c r="B71" t="str">
        <f>_H</f>
        <v>Harmeny 1</v>
      </c>
      <c r="C71" s="7">
        <v>2.2094907407407406E-3</v>
      </c>
    </row>
    <row r="72" spans="1:3">
      <c r="A72" t="str">
        <f>_171</f>
        <v xml:space="preserve">Louise Gibson </v>
      </c>
      <c r="B72" t="str">
        <f>_C</f>
        <v>CAAC</v>
      </c>
      <c r="C72" s="7">
        <v>2.359953703703704E-3</v>
      </c>
    </row>
    <row r="74" spans="1:3">
      <c r="A74" s="1" t="s">
        <v>110</v>
      </c>
    </row>
    <row r="75" spans="1:3">
      <c r="A75" s="1" t="s">
        <v>11</v>
      </c>
      <c r="B75" s="1" t="s">
        <v>12</v>
      </c>
      <c r="C75" s="1" t="s">
        <v>13</v>
      </c>
    </row>
    <row r="76" spans="1:3">
      <c r="A76" t="str">
        <f>_145</f>
        <v xml:space="preserve">Sam Cavens </v>
      </c>
      <c r="B76" t="str">
        <f>_C</f>
        <v>CAAC</v>
      </c>
      <c r="C76" s="7">
        <v>1.5868055555555557E-3</v>
      </c>
    </row>
    <row r="77" spans="1:3">
      <c r="A77" t="str">
        <f>_173</f>
        <v xml:space="preserve">Thomas Ross </v>
      </c>
      <c r="B77" t="str">
        <f>_C</f>
        <v>CAAC</v>
      </c>
      <c r="C77" s="7">
        <v>1.6087962962962963E-3</v>
      </c>
    </row>
    <row r="78" spans="1:3">
      <c r="A78" t="str">
        <f>_172</f>
        <v xml:space="preserve">David Addison </v>
      </c>
      <c r="B78" t="str">
        <f>_C</f>
        <v>CAAC</v>
      </c>
      <c r="C78" s="7">
        <v>1.6400462962962963E-3</v>
      </c>
    </row>
    <row r="79" spans="1:3">
      <c r="A79" t="str">
        <f>_94</f>
        <v>Joe Mooney</v>
      </c>
      <c r="B79" t="str">
        <f>_H</f>
        <v>Harmeny 1</v>
      </c>
      <c r="C79" s="7">
        <v>1.767361111111111E-3</v>
      </c>
    </row>
    <row r="80" spans="1:3">
      <c r="A80" t="str">
        <f>_199</f>
        <v xml:space="preserve">Owen McQueenie </v>
      </c>
      <c r="B80" t="str">
        <f>_C</f>
        <v>CAAC</v>
      </c>
      <c r="C80" s="7">
        <v>1.7881944444444447E-3</v>
      </c>
    </row>
    <row r="81" spans="1:3">
      <c r="A81" t="str">
        <f>_181</f>
        <v xml:space="preserve">Cameron Thores </v>
      </c>
      <c r="B81" t="str">
        <f>_C</f>
        <v>CAAC</v>
      </c>
      <c r="C81" s="7">
        <v>1.8252314814814815E-3</v>
      </c>
    </row>
    <row r="82" spans="1:3">
      <c r="A82" t="str">
        <f>_146</f>
        <v xml:space="preserve">Dugald Williams </v>
      </c>
      <c r="B82" t="str">
        <f>_C</f>
        <v>CAAC</v>
      </c>
      <c r="C82" s="7">
        <v>1.8321759259259257E-3</v>
      </c>
    </row>
    <row r="83" spans="1:3">
      <c r="A83" t="str">
        <f>_177</f>
        <v xml:space="preserve">Calum Hall </v>
      </c>
      <c r="B83" t="str">
        <f>_C</f>
        <v>CAAC</v>
      </c>
      <c r="C83" s="7">
        <v>1.8993055555555553E-3</v>
      </c>
    </row>
    <row r="84" spans="1:3">
      <c r="A84" t="str">
        <f>_100</f>
        <v xml:space="preserve">Cameron Fraser </v>
      </c>
      <c r="B84" t="str">
        <f>_H</f>
        <v>Harmeny 1</v>
      </c>
      <c r="C84" s="7">
        <v>1.9629629629629628E-3</v>
      </c>
    </row>
    <row r="86" spans="1:3">
      <c r="A86" s="1" t="s">
        <v>71</v>
      </c>
    </row>
    <row r="87" spans="1:3">
      <c r="A87" s="1" t="s">
        <v>11</v>
      </c>
      <c r="B87" s="1" t="s">
        <v>12</v>
      </c>
      <c r="C87" s="1" t="s">
        <v>13</v>
      </c>
    </row>
    <row r="88" spans="1:3">
      <c r="A88" t="str">
        <f>_175</f>
        <v xml:space="preserve">Finlay Ross </v>
      </c>
      <c r="B88" t="str">
        <f>_C</f>
        <v>CAAC</v>
      </c>
      <c r="C88" s="7">
        <v>1.6828703703703704E-3</v>
      </c>
    </row>
    <row r="89" spans="1:3">
      <c r="A89" t="str">
        <f>_96</f>
        <v xml:space="preserve">Sam Goldie </v>
      </c>
      <c r="B89" t="str">
        <f>_H</f>
        <v>Harmeny 1</v>
      </c>
      <c r="C89" s="7">
        <v>1.7395833333333332E-3</v>
      </c>
    </row>
    <row r="90" spans="1:3">
      <c r="A90" t="str">
        <f>_150</f>
        <v xml:space="preserve">Cole Milne </v>
      </c>
      <c r="B90" t="str">
        <f>_C</f>
        <v>CAAC</v>
      </c>
      <c r="C90" s="7">
        <v>1.9247685185185184E-3</v>
      </c>
    </row>
    <row r="91" spans="1:3">
      <c r="A91" t="str">
        <f>_151</f>
        <v>Jamie Arnott</v>
      </c>
      <c r="B91" t="str">
        <f>_C</f>
        <v>CAAC</v>
      </c>
      <c r="C91" s="7">
        <v>1.972222222222222E-3</v>
      </c>
    </row>
    <row r="93" spans="1:3">
      <c r="A93" s="1" t="s">
        <v>77</v>
      </c>
    </row>
    <row r="94" spans="1:3">
      <c r="A94" s="1" t="s">
        <v>11</v>
      </c>
      <c r="B94" s="1" t="s">
        <v>12</v>
      </c>
      <c r="C94" s="1" t="s">
        <v>13</v>
      </c>
    </row>
    <row r="95" spans="1:3">
      <c r="A95" s="7" t="str">
        <f>_168</f>
        <v xml:space="preserve">Heidi Ross </v>
      </c>
      <c r="B95" t="s">
        <v>3</v>
      </c>
      <c r="C95" s="7">
        <v>2.0578703703703705E-3</v>
      </c>
    </row>
  </sheetData>
  <sortState ref="A76:C84">
    <sortCondition ref="C76:C84"/>
    <sortCondition ref="B76:B8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21" workbookViewId="0">
      <selection activeCell="H63" sqref="H63"/>
    </sheetView>
  </sheetViews>
  <sheetFormatPr baseColWidth="10" defaultRowHeight="15" x14ac:dyDescent="0"/>
  <cols>
    <col min="1" max="1" width="17.33203125" bestFit="1" customWidth="1"/>
  </cols>
  <sheetData>
    <row r="1" spans="1:6">
      <c r="A1" s="1" t="s">
        <v>111</v>
      </c>
    </row>
    <row r="3" spans="1:6">
      <c r="A3" s="1" t="s">
        <v>15</v>
      </c>
    </row>
    <row r="4" spans="1:6">
      <c r="A4" s="1" t="s">
        <v>11</v>
      </c>
      <c r="B4" s="1" t="s">
        <v>12</v>
      </c>
      <c r="C4" s="1" t="s">
        <v>112</v>
      </c>
      <c r="D4" s="1" t="s">
        <v>113</v>
      </c>
      <c r="E4" s="1" t="s">
        <v>114</v>
      </c>
      <c r="F4" s="1" t="s">
        <v>86</v>
      </c>
    </row>
    <row r="5" spans="1:6">
      <c r="A5" t="str">
        <f>_40</f>
        <v xml:space="preserve">Murray Fraser </v>
      </c>
      <c r="B5" t="str">
        <f>_H</f>
        <v>Harmeny 1</v>
      </c>
      <c r="C5">
        <v>5.34</v>
      </c>
      <c r="D5">
        <v>5.32</v>
      </c>
      <c r="E5">
        <v>5.34</v>
      </c>
      <c r="F5">
        <f>C5</f>
        <v>5.34</v>
      </c>
    </row>
    <row r="6" spans="1:6">
      <c r="A6" t="str">
        <f>_35</f>
        <v>Finlay Ross</v>
      </c>
      <c r="B6" t="str">
        <f>_H</f>
        <v>Harmeny 1</v>
      </c>
      <c r="C6">
        <v>4.97</v>
      </c>
      <c r="D6">
        <v>5.0199999999999996</v>
      </c>
      <c r="E6">
        <v>3.71</v>
      </c>
      <c r="F6">
        <f>D6</f>
        <v>5.0199999999999996</v>
      </c>
    </row>
    <row r="7" spans="1:6">
      <c r="A7" t="str">
        <f>_198</f>
        <v>Ruaridh McQueenie</v>
      </c>
      <c r="B7" t="s">
        <v>3</v>
      </c>
      <c r="C7">
        <v>4.6500000000000004</v>
      </c>
      <c r="D7">
        <v>4.47</v>
      </c>
      <c r="E7">
        <v>4.58</v>
      </c>
      <c r="F7">
        <f>C7</f>
        <v>4.6500000000000004</v>
      </c>
    </row>
    <row r="8" spans="1:6">
      <c r="A8" t="str">
        <f>_187</f>
        <v>Finlay Rankin</v>
      </c>
      <c r="B8" t="s">
        <v>3</v>
      </c>
      <c r="C8">
        <v>4.4800000000000004</v>
      </c>
      <c r="D8">
        <v>3.89</v>
      </c>
      <c r="E8">
        <v>4.16</v>
      </c>
      <c r="F8">
        <v>4.4800000000000004</v>
      </c>
    </row>
    <row r="9" spans="1:6">
      <c r="A9" t="str">
        <f>_64</f>
        <v xml:space="preserve">Fraser Munro </v>
      </c>
      <c r="B9" t="str">
        <f>_H</f>
        <v>Harmeny 1</v>
      </c>
      <c r="C9">
        <v>4.16</v>
      </c>
      <c r="D9">
        <v>4.09</v>
      </c>
      <c r="E9">
        <v>3.76</v>
      </c>
      <c r="F9">
        <f>C9</f>
        <v>4.16</v>
      </c>
    </row>
    <row r="10" spans="1:6">
      <c r="A10" t="str">
        <f>_28</f>
        <v>Alasdair Wallace</v>
      </c>
      <c r="B10" t="str">
        <f>_H</f>
        <v>Harmeny 1</v>
      </c>
      <c r="C10" s="5">
        <v>3.6</v>
      </c>
      <c r="D10">
        <v>4.05</v>
      </c>
      <c r="E10">
        <v>3.63</v>
      </c>
      <c r="F10">
        <f>D10</f>
        <v>4.05</v>
      </c>
    </row>
    <row r="11" spans="1:6">
      <c r="A11" t="str">
        <f>_27</f>
        <v xml:space="preserve">Fraser Mooney </v>
      </c>
      <c r="B11" t="str">
        <f>_H</f>
        <v>Harmeny 1</v>
      </c>
      <c r="C11">
        <v>3.17</v>
      </c>
      <c r="D11">
        <v>4.04</v>
      </c>
      <c r="E11">
        <v>3.43</v>
      </c>
      <c r="F11">
        <f>D11</f>
        <v>4.04</v>
      </c>
    </row>
    <row r="12" spans="1:6">
      <c r="A12" t="str">
        <f>_179</f>
        <v>Ollie Tomczyk</v>
      </c>
      <c r="B12" t="s">
        <v>3</v>
      </c>
      <c r="C12">
        <v>3.73</v>
      </c>
      <c r="D12">
        <v>3.26</v>
      </c>
      <c r="E12">
        <v>3.52</v>
      </c>
      <c r="F12">
        <f>C12</f>
        <v>3.73</v>
      </c>
    </row>
    <row r="13" spans="1:6">
      <c r="A13" t="str">
        <f>_156</f>
        <v xml:space="preserve">Ewan Simson </v>
      </c>
      <c r="B13" t="s">
        <v>3</v>
      </c>
      <c r="C13">
        <v>3.16</v>
      </c>
      <c r="D13" s="5">
        <v>3.5</v>
      </c>
      <c r="E13">
        <v>3.19</v>
      </c>
      <c r="F13" s="5">
        <f>D13</f>
        <v>3.5</v>
      </c>
    </row>
    <row r="14" spans="1:6">
      <c r="A14" t="str">
        <f>_31</f>
        <v>Sebastian Lumsden</v>
      </c>
      <c r="B14" t="str">
        <f>_H</f>
        <v>Harmeny 1</v>
      </c>
      <c r="C14">
        <v>2.94</v>
      </c>
      <c r="D14">
        <v>2.81</v>
      </c>
      <c r="E14">
        <v>2.5099999999999998</v>
      </c>
      <c r="F14">
        <f>C14</f>
        <v>2.94</v>
      </c>
    </row>
    <row r="15" spans="1:6">
      <c r="A15" t="str">
        <f>_38</f>
        <v>Fergus Ross</v>
      </c>
      <c r="B15" t="str">
        <f>_H</f>
        <v>Harmeny 1</v>
      </c>
      <c r="C15">
        <v>2.2599999999999998</v>
      </c>
      <c r="D15" s="5">
        <v>2.2000000000000002</v>
      </c>
      <c r="E15">
        <v>2.2599999999999998</v>
      </c>
      <c r="F15">
        <f>E15</f>
        <v>2.2599999999999998</v>
      </c>
    </row>
    <row r="17" spans="1:6">
      <c r="A17" s="1" t="s">
        <v>83</v>
      </c>
    </row>
    <row r="18" spans="1:6">
      <c r="A18" s="1" t="s">
        <v>11</v>
      </c>
      <c r="B18" s="1" t="s">
        <v>12</v>
      </c>
      <c r="C18" s="1" t="s">
        <v>112</v>
      </c>
      <c r="D18" s="1" t="s">
        <v>113</v>
      </c>
      <c r="E18" s="1" t="s">
        <v>114</v>
      </c>
      <c r="F18" s="1" t="s">
        <v>86</v>
      </c>
    </row>
    <row r="19" spans="1:6">
      <c r="A19" t="str">
        <f>_29</f>
        <v>Hannah Pratt</v>
      </c>
      <c r="B19" t="str">
        <f>_H</f>
        <v>Harmeny 1</v>
      </c>
      <c r="C19">
        <v>4.37</v>
      </c>
      <c r="D19">
        <v>3.88</v>
      </c>
      <c r="E19">
        <v>4.42</v>
      </c>
      <c r="F19">
        <f>E19</f>
        <v>4.42</v>
      </c>
    </row>
    <row r="20" spans="1:6">
      <c r="A20" t="str">
        <f>_167</f>
        <v xml:space="preserve">Carla Gillon </v>
      </c>
      <c r="B20" t="s">
        <v>3</v>
      </c>
      <c r="C20">
        <v>3.89</v>
      </c>
      <c r="D20" s="5">
        <v>4</v>
      </c>
      <c r="E20">
        <v>3.89</v>
      </c>
      <c r="F20" s="5">
        <v>4</v>
      </c>
    </row>
    <row r="21" spans="1:6">
      <c r="A21" t="str">
        <f>_176</f>
        <v xml:space="preserve">Anna McAslan </v>
      </c>
      <c r="B21" t="s">
        <v>3</v>
      </c>
      <c r="C21">
        <v>3.31</v>
      </c>
      <c r="D21" s="5">
        <v>3.5</v>
      </c>
      <c r="E21">
        <v>3.92</v>
      </c>
      <c r="F21">
        <v>3.92</v>
      </c>
    </row>
    <row r="22" spans="1:6">
      <c r="A22" t="str">
        <f>_34</f>
        <v xml:space="preserve">Stella Lumsden </v>
      </c>
      <c r="B22" t="str">
        <f>_H</f>
        <v>Harmeny 1</v>
      </c>
      <c r="C22">
        <v>3.79</v>
      </c>
      <c r="D22" s="5">
        <v>3.6</v>
      </c>
      <c r="E22">
        <v>3.81</v>
      </c>
      <c r="F22">
        <f>E22</f>
        <v>3.81</v>
      </c>
    </row>
    <row r="23" spans="1:6">
      <c r="A23" t="s">
        <v>27</v>
      </c>
      <c r="B23" t="s">
        <v>3</v>
      </c>
      <c r="C23">
        <v>3.25</v>
      </c>
      <c r="D23">
        <v>3.46</v>
      </c>
      <c r="E23">
        <v>3.69</v>
      </c>
      <c r="F23">
        <v>3.69</v>
      </c>
    </row>
    <row r="24" spans="1:6">
      <c r="A24" t="s">
        <v>146</v>
      </c>
      <c r="B24" t="s">
        <v>3</v>
      </c>
      <c r="C24">
        <v>3.69</v>
      </c>
      <c r="D24">
        <v>2.6</v>
      </c>
      <c r="E24">
        <v>3.09</v>
      </c>
      <c r="F24">
        <v>3.69</v>
      </c>
    </row>
    <row r="25" spans="1:6">
      <c r="A25" t="str">
        <f>_36</f>
        <v xml:space="preserve">Emma Watson </v>
      </c>
      <c r="B25" t="str">
        <f>_H</f>
        <v>Harmeny 1</v>
      </c>
      <c r="C25">
        <v>3.34</v>
      </c>
      <c r="D25">
        <v>3.48</v>
      </c>
      <c r="E25">
        <v>3.23</v>
      </c>
      <c r="F25">
        <f>D25</f>
        <v>3.48</v>
      </c>
    </row>
    <row r="26" spans="1:6">
      <c r="A26" t="str">
        <f>_39</f>
        <v xml:space="preserve">Nieve Teviotdale </v>
      </c>
      <c r="B26" t="str">
        <f>_H</f>
        <v>Harmeny 1</v>
      </c>
      <c r="C26">
        <v>3.14</v>
      </c>
      <c r="D26">
        <v>2.15</v>
      </c>
      <c r="E26">
        <v>2.87</v>
      </c>
      <c r="F26">
        <f>C26</f>
        <v>3.14</v>
      </c>
    </row>
    <row r="27" spans="1:6">
      <c r="A27" t="str">
        <f>_157</f>
        <v>Tess Kemp</v>
      </c>
      <c r="B27" t="s">
        <v>3</v>
      </c>
      <c r="C27">
        <v>3.06</v>
      </c>
      <c r="D27">
        <v>2.99</v>
      </c>
      <c r="E27">
        <v>3.12</v>
      </c>
      <c r="F27">
        <v>3.12</v>
      </c>
    </row>
    <row r="28" spans="1:6">
      <c r="A28" t="str">
        <f>_37</f>
        <v xml:space="preserve">Jessica Kivlin </v>
      </c>
      <c r="B28" t="str">
        <f>_H</f>
        <v>Harmeny 1</v>
      </c>
      <c r="C28">
        <v>2.5499999999999998</v>
      </c>
      <c r="D28">
        <v>3.05</v>
      </c>
      <c r="E28" s="5">
        <v>2</v>
      </c>
      <c r="F28">
        <v>3.05</v>
      </c>
    </row>
    <row r="29" spans="1:6">
      <c r="A29" t="str">
        <f>_169</f>
        <v xml:space="preserve">Olivia Clark </v>
      </c>
      <c r="B29" t="s">
        <v>3</v>
      </c>
      <c r="C29">
        <v>2.82</v>
      </c>
      <c r="D29">
        <v>2.57</v>
      </c>
      <c r="E29">
        <v>2.65</v>
      </c>
      <c r="F29">
        <v>2.82</v>
      </c>
    </row>
    <row r="30" spans="1:6">
      <c r="A30" t="str">
        <f>_160</f>
        <v xml:space="preserve">Eva Cameron </v>
      </c>
      <c r="B30" t="s">
        <v>3</v>
      </c>
      <c r="C30">
        <v>2.75</v>
      </c>
      <c r="D30">
        <v>2.29</v>
      </c>
      <c r="E30">
        <v>2.57</v>
      </c>
      <c r="F30">
        <v>2.75</v>
      </c>
    </row>
    <row r="31" spans="1:6">
      <c r="A31" t="str">
        <f>_30</f>
        <v xml:space="preserve">Tula Jacques </v>
      </c>
      <c r="B31" t="str">
        <f>_H</f>
        <v>Harmeny 1</v>
      </c>
      <c r="C31">
        <v>2.63</v>
      </c>
      <c r="D31">
        <v>2.4700000000000002</v>
      </c>
      <c r="E31">
        <v>1.81</v>
      </c>
      <c r="F31">
        <f>C31</f>
        <v>2.63</v>
      </c>
    </row>
    <row r="32" spans="1:6">
      <c r="A32" t="str">
        <f>_188</f>
        <v>Ellen Dee</v>
      </c>
      <c r="B32" t="s">
        <v>3</v>
      </c>
      <c r="C32">
        <v>1.83</v>
      </c>
      <c r="D32">
        <v>2.35</v>
      </c>
      <c r="E32">
        <v>2.4300000000000002</v>
      </c>
      <c r="F32">
        <v>2.4300000000000002</v>
      </c>
    </row>
    <row r="33" spans="1:6">
      <c r="A33" t="str">
        <f>_32</f>
        <v xml:space="preserve">Caragh McMaster </v>
      </c>
      <c r="B33" t="str">
        <f>_H</f>
        <v>Harmeny 1</v>
      </c>
      <c r="C33">
        <v>2.29</v>
      </c>
      <c r="D33">
        <v>2.1800000000000002</v>
      </c>
      <c r="E33">
        <v>2.25</v>
      </c>
      <c r="F33">
        <v>2.29</v>
      </c>
    </row>
    <row r="34" spans="1:6">
      <c r="A34" t="str">
        <f>_33</f>
        <v xml:space="preserve">Robyn Allen </v>
      </c>
      <c r="B34" t="str">
        <f>_H</f>
        <v>Harmeny 1</v>
      </c>
      <c r="C34" s="5">
        <v>1.9</v>
      </c>
      <c r="D34">
        <v>1.74</v>
      </c>
      <c r="E34">
        <v>1.69</v>
      </c>
      <c r="F34" s="5">
        <v>1.9</v>
      </c>
    </row>
    <row r="36" spans="1:6">
      <c r="A36" s="1" t="s">
        <v>32</v>
      </c>
    </row>
    <row r="37" spans="1:6">
      <c r="A37" s="1" t="s">
        <v>11</v>
      </c>
      <c r="B37" s="1" t="s">
        <v>12</v>
      </c>
      <c r="C37" s="1" t="s">
        <v>112</v>
      </c>
      <c r="D37" s="1" t="s">
        <v>113</v>
      </c>
      <c r="E37" s="1" t="s">
        <v>114</v>
      </c>
      <c r="F37" s="1" t="s">
        <v>86</v>
      </c>
    </row>
    <row r="38" spans="1:6">
      <c r="A38" t="str">
        <f>_63</f>
        <v xml:space="preserve">Leona Byers </v>
      </c>
      <c r="B38" t="str">
        <f>_H</f>
        <v>Harmeny 1</v>
      </c>
      <c r="C38" s="5">
        <v>5.31</v>
      </c>
      <c r="D38">
        <v>5.56</v>
      </c>
      <c r="E38">
        <v>5.76</v>
      </c>
      <c r="F38">
        <v>5.76</v>
      </c>
    </row>
    <row r="39" spans="1:6">
      <c r="A39" t="str">
        <f>_149</f>
        <v>Mhairi Arnott</v>
      </c>
      <c r="B39" t="s">
        <v>3</v>
      </c>
      <c r="C39" s="5">
        <v>5.28</v>
      </c>
      <c r="D39">
        <v>4.32</v>
      </c>
      <c r="E39">
        <v>5.33</v>
      </c>
      <c r="F39">
        <v>5.33</v>
      </c>
    </row>
    <row r="40" spans="1:6">
      <c r="A40" t="str">
        <f>_165</f>
        <v>Sophie Watt</v>
      </c>
      <c r="B40" t="s">
        <v>3</v>
      </c>
      <c r="C40" s="5">
        <v>4.5999999999999996</v>
      </c>
      <c r="D40">
        <v>4.8099999999999996</v>
      </c>
      <c r="E40">
        <v>3.63</v>
      </c>
      <c r="F40">
        <v>4.8099999999999996</v>
      </c>
    </row>
    <row r="41" spans="1:6">
      <c r="A41" t="str">
        <f>_200</f>
        <v>Ruby Heughan</v>
      </c>
      <c r="B41" t="s">
        <v>3</v>
      </c>
      <c r="C41" s="5">
        <v>4.66</v>
      </c>
      <c r="D41">
        <v>4.28</v>
      </c>
      <c r="E41">
        <v>4.2699999999999996</v>
      </c>
      <c r="F41" s="5">
        <v>4.66</v>
      </c>
    </row>
    <row r="42" spans="1:6">
      <c r="A42" t="str">
        <f>_67</f>
        <v xml:space="preserve">Amy Livingstone </v>
      </c>
      <c r="B42" t="str">
        <f>_H</f>
        <v>Harmeny 1</v>
      </c>
      <c r="C42" s="5">
        <v>4.63</v>
      </c>
      <c r="D42">
        <v>4.47</v>
      </c>
      <c r="E42">
        <v>4.38</v>
      </c>
      <c r="F42">
        <v>4.63</v>
      </c>
    </row>
    <row r="43" spans="1:6">
      <c r="A43" t="str">
        <f>_163</f>
        <v xml:space="preserve">Robyn Key </v>
      </c>
      <c r="B43" t="s">
        <v>3</v>
      </c>
      <c r="C43" s="5">
        <v>4</v>
      </c>
      <c r="D43">
        <v>4.2699999999999996</v>
      </c>
      <c r="E43">
        <v>4.16</v>
      </c>
      <c r="F43">
        <v>4.2699999999999996</v>
      </c>
    </row>
    <row r="44" spans="1:6">
      <c r="A44" t="str">
        <f>_183</f>
        <v xml:space="preserve">Mia Linklater </v>
      </c>
      <c r="B44" t="s">
        <v>3</v>
      </c>
      <c r="C44" s="5">
        <v>3.87</v>
      </c>
      <c r="D44">
        <v>4.03</v>
      </c>
      <c r="E44">
        <v>4.07</v>
      </c>
      <c r="F44">
        <v>4.07</v>
      </c>
    </row>
    <row r="45" spans="1:6">
      <c r="A45" t="str">
        <f>_164</f>
        <v>Lorna Farrell</v>
      </c>
      <c r="B45" t="s">
        <v>3</v>
      </c>
      <c r="C45" s="5">
        <v>3.9</v>
      </c>
      <c r="D45">
        <v>3.94</v>
      </c>
      <c r="E45">
        <v>3.94</v>
      </c>
      <c r="F45">
        <v>3.94</v>
      </c>
    </row>
    <row r="46" spans="1:6">
      <c r="A46" t="str">
        <f>_158</f>
        <v xml:space="preserve">Hannah Johnson </v>
      </c>
      <c r="B46" t="s">
        <v>3</v>
      </c>
      <c r="C46">
        <v>3.45</v>
      </c>
      <c r="D46">
        <v>3.54</v>
      </c>
      <c r="E46">
        <v>3.69</v>
      </c>
      <c r="F46">
        <v>3.69</v>
      </c>
    </row>
    <row r="47" spans="1:6">
      <c r="A47" t="str">
        <f>_60</f>
        <v xml:space="preserve">Sophie Raymond </v>
      </c>
      <c r="B47" t="str">
        <f>_H</f>
        <v>Harmeny 1</v>
      </c>
      <c r="C47" s="5">
        <v>3.37</v>
      </c>
      <c r="D47">
        <v>3.61</v>
      </c>
      <c r="E47">
        <v>3.69</v>
      </c>
      <c r="F47">
        <v>3.69</v>
      </c>
    </row>
    <row r="48" spans="1:6">
      <c r="A48" t="str">
        <f>_6</f>
        <v>Ruby Grierson</v>
      </c>
      <c r="B48" t="str">
        <f>_H</f>
        <v>Harmeny 1</v>
      </c>
      <c r="C48" s="5">
        <v>3.4</v>
      </c>
      <c r="D48">
        <v>3.61</v>
      </c>
      <c r="E48">
        <v>3.65</v>
      </c>
      <c r="F48">
        <v>3.65</v>
      </c>
    </row>
    <row r="49" spans="1:6">
      <c r="A49" t="str">
        <f>_65</f>
        <v xml:space="preserve">Amber Allen </v>
      </c>
      <c r="B49" t="str">
        <f>_H</f>
        <v>Harmeny 1</v>
      </c>
      <c r="C49" s="5">
        <v>3.34</v>
      </c>
      <c r="D49">
        <v>3.48</v>
      </c>
      <c r="E49" s="3" t="s">
        <v>80</v>
      </c>
      <c r="F49">
        <v>3.48</v>
      </c>
    </row>
    <row r="50" spans="1:6">
      <c r="A50" t="str">
        <f>_66</f>
        <v xml:space="preserve">Maddie Lumsden </v>
      </c>
      <c r="B50" t="str">
        <f>_H</f>
        <v>Harmeny 1</v>
      </c>
      <c r="C50" s="5">
        <v>3.25</v>
      </c>
      <c r="D50">
        <v>3.35</v>
      </c>
      <c r="E50">
        <v>3.42</v>
      </c>
      <c r="F50">
        <v>3.42</v>
      </c>
    </row>
    <row r="51" spans="1:6">
      <c r="A51" t="str">
        <f>_62</f>
        <v>Bella Watters</v>
      </c>
      <c r="B51" t="str">
        <f>_H</f>
        <v>Harmeny 1</v>
      </c>
      <c r="C51" s="5">
        <v>2.88</v>
      </c>
      <c r="D51" s="5">
        <v>3</v>
      </c>
      <c r="E51" s="5">
        <v>2.7</v>
      </c>
      <c r="F51" s="5">
        <v>3</v>
      </c>
    </row>
    <row r="52" spans="1:6">
      <c r="A52" t="str">
        <f>_61</f>
        <v xml:space="preserve">India Raymond </v>
      </c>
      <c r="B52" t="str">
        <f>_H</f>
        <v>Harmeny 1</v>
      </c>
      <c r="C52" s="5">
        <v>2.35</v>
      </c>
      <c r="D52" s="5">
        <v>2.8</v>
      </c>
      <c r="E52" s="3" t="s">
        <v>80</v>
      </c>
      <c r="F52" s="5">
        <v>2.8</v>
      </c>
    </row>
    <row r="54" spans="1:6">
      <c r="A54" s="1" t="s">
        <v>107</v>
      </c>
    </row>
    <row r="55" spans="1:6">
      <c r="A55" s="1" t="s">
        <v>11</v>
      </c>
      <c r="B55" s="1" t="s">
        <v>12</v>
      </c>
      <c r="C55" s="1" t="s">
        <v>112</v>
      </c>
      <c r="D55" s="1" t="s">
        <v>113</v>
      </c>
      <c r="E55" s="1" t="s">
        <v>114</v>
      </c>
      <c r="F55" s="1" t="s">
        <v>86</v>
      </c>
    </row>
    <row r="56" spans="1:6">
      <c r="A56" t="str">
        <f>_68</f>
        <v xml:space="preserve">Theo Johnson </v>
      </c>
      <c r="B56" t="str">
        <f>_H</f>
        <v>Harmeny 1</v>
      </c>
      <c r="C56">
        <v>6.09</v>
      </c>
      <c r="D56">
        <v>6.66</v>
      </c>
      <c r="E56">
        <v>7.04</v>
      </c>
      <c r="F56">
        <v>7.04</v>
      </c>
    </row>
    <row r="57" spans="1:6">
      <c r="A57" t="str">
        <f>_174</f>
        <v xml:space="preserve">Jamie McAslan </v>
      </c>
      <c r="B57" t="s">
        <v>3</v>
      </c>
      <c r="C57">
        <v>6.36</v>
      </c>
      <c r="D57">
        <v>6.15</v>
      </c>
      <c r="E57">
        <v>6.24</v>
      </c>
      <c r="F57">
        <v>6.36</v>
      </c>
    </row>
    <row r="58" spans="1:6">
      <c r="A58" t="str">
        <f>_178</f>
        <v>Archie Kemp</v>
      </c>
      <c r="B58" t="s">
        <v>3</v>
      </c>
      <c r="C58">
        <v>5.16</v>
      </c>
      <c r="D58">
        <v>5.59</v>
      </c>
      <c r="E58">
        <v>5.76</v>
      </c>
      <c r="F58">
        <v>5.76</v>
      </c>
    </row>
    <row r="59" spans="1:6">
      <c r="A59" t="str">
        <f>_161</f>
        <v xml:space="preserve">Archie Hall </v>
      </c>
      <c r="B59" t="s">
        <v>3</v>
      </c>
      <c r="C59">
        <v>4.32</v>
      </c>
      <c r="D59">
        <v>4.47</v>
      </c>
      <c r="E59" s="3" t="s">
        <v>80</v>
      </c>
      <c r="F59">
        <v>4.47</v>
      </c>
    </row>
    <row r="60" spans="1:6">
      <c r="A60" t="str">
        <f>_159</f>
        <v xml:space="preserve">Ben Struthers </v>
      </c>
      <c r="B60" t="s">
        <v>3</v>
      </c>
      <c r="C60">
        <v>4.25</v>
      </c>
      <c r="D60" s="5">
        <v>4.0999999999999996</v>
      </c>
      <c r="E60" s="3" t="s">
        <v>80</v>
      </c>
      <c r="F60">
        <v>4.25</v>
      </c>
    </row>
    <row r="61" spans="1:6">
      <c r="A61" t="str">
        <f>_154</f>
        <v xml:space="preserve">Ruaridh Williams </v>
      </c>
      <c r="B61" t="s">
        <v>3</v>
      </c>
      <c r="C61">
        <v>3.84</v>
      </c>
      <c r="D61" s="5">
        <v>4</v>
      </c>
      <c r="E61" s="3" t="s">
        <v>80</v>
      </c>
      <c r="F61" s="5">
        <v>4</v>
      </c>
    </row>
  </sheetData>
  <sortState ref="A5:F15">
    <sortCondition descending="1" ref="F1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K27" sqref="K27"/>
    </sheetView>
  </sheetViews>
  <sheetFormatPr baseColWidth="10" defaultRowHeight="15" x14ac:dyDescent="0"/>
  <cols>
    <col min="1" max="1" width="17.33203125" bestFit="1" customWidth="1"/>
  </cols>
  <sheetData>
    <row r="1" spans="1:6">
      <c r="A1" s="1" t="s">
        <v>115</v>
      </c>
    </row>
    <row r="3" spans="1:6">
      <c r="A3" s="1" t="s">
        <v>116</v>
      </c>
    </row>
    <row r="4" spans="1:6">
      <c r="A4" s="1" t="s">
        <v>11</v>
      </c>
      <c r="B4" s="1" t="s">
        <v>12</v>
      </c>
      <c r="C4" s="1" t="s">
        <v>112</v>
      </c>
      <c r="D4" s="1" t="s">
        <v>113</v>
      </c>
      <c r="E4" s="1" t="s">
        <v>114</v>
      </c>
      <c r="F4" s="1" t="s">
        <v>86</v>
      </c>
    </row>
    <row r="5" spans="1:6">
      <c r="A5" t="str">
        <f>_180</f>
        <v xml:space="preserve">Georgia Ledingham </v>
      </c>
      <c r="B5" t="s">
        <v>34</v>
      </c>
      <c r="C5">
        <v>15.42</v>
      </c>
      <c r="D5" s="3" t="s">
        <v>80</v>
      </c>
      <c r="E5" s="3" t="s">
        <v>80</v>
      </c>
      <c r="F5">
        <v>15.42</v>
      </c>
    </row>
    <row r="6" spans="1:6">
      <c r="A6" t="str">
        <f>_185</f>
        <v xml:space="preserve">Katy Coats </v>
      </c>
      <c r="B6" t="s">
        <v>34</v>
      </c>
      <c r="C6">
        <v>11.12</v>
      </c>
      <c r="D6">
        <v>13.82</v>
      </c>
      <c r="E6" s="3" t="s">
        <v>80</v>
      </c>
      <c r="F6">
        <v>13.82</v>
      </c>
    </row>
    <row r="7" spans="1:6">
      <c r="A7" t="str">
        <f>_182</f>
        <v>Nicole Mullard</v>
      </c>
      <c r="B7" t="s">
        <v>34</v>
      </c>
      <c r="C7">
        <v>10.49</v>
      </c>
      <c r="D7" s="5">
        <v>13.4</v>
      </c>
      <c r="E7">
        <v>13.21</v>
      </c>
      <c r="F7" s="5">
        <v>13.4</v>
      </c>
    </row>
    <row r="8" spans="1:6">
      <c r="A8" t="str">
        <f>_147</f>
        <v xml:space="preserve">Ishbel Grieve </v>
      </c>
      <c r="B8" t="s">
        <v>34</v>
      </c>
      <c r="C8">
        <v>13.03</v>
      </c>
      <c r="D8">
        <v>10.57</v>
      </c>
      <c r="E8">
        <v>12.88</v>
      </c>
      <c r="F8">
        <v>13.03</v>
      </c>
    </row>
    <row r="9" spans="1:6">
      <c r="A9" t="str">
        <f>_186</f>
        <v>Hannah McGlynn</v>
      </c>
      <c r="B9" t="s">
        <v>34</v>
      </c>
      <c r="C9">
        <v>11.27</v>
      </c>
      <c r="D9" s="5">
        <v>11.3</v>
      </c>
      <c r="E9">
        <v>12.64</v>
      </c>
      <c r="F9" s="5">
        <v>12.64</v>
      </c>
    </row>
    <row r="10" spans="1:6">
      <c r="A10" t="str">
        <f>_99</f>
        <v xml:space="preserve">Siena Cameron </v>
      </c>
      <c r="B10" t="str">
        <f>_H</f>
        <v>Harmeny 1</v>
      </c>
      <c r="C10">
        <v>12.44</v>
      </c>
      <c r="D10">
        <v>12.08</v>
      </c>
      <c r="E10" s="3" t="s">
        <v>80</v>
      </c>
      <c r="F10">
        <v>12.44</v>
      </c>
    </row>
    <row r="11" spans="1:6">
      <c r="A11" t="str">
        <f>_184</f>
        <v>Rachel Dee</v>
      </c>
      <c r="B11" t="s">
        <v>34</v>
      </c>
      <c r="C11">
        <v>11.66</v>
      </c>
      <c r="D11">
        <v>11.25</v>
      </c>
      <c r="E11" s="3" t="s">
        <v>80</v>
      </c>
      <c r="F11">
        <v>11.66</v>
      </c>
    </row>
    <row r="12" spans="1:6">
      <c r="A12" t="str">
        <f>_98</f>
        <v xml:space="preserve">Abbie Kivlin </v>
      </c>
      <c r="B12" t="str">
        <f>_H</f>
        <v>Harmeny 1</v>
      </c>
      <c r="C12">
        <v>7.13</v>
      </c>
      <c r="D12">
        <v>10.64</v>
      </c>
      <c r="E12">
        <v>10.34</v>
      </c>
      <c r="F12">
        <v>10.64</v>
      </c>
    </row>
    <row r="13" spans="1:6">
      <c r="A13" t="str">
        <f>_170</f>
        <v xml:space="preserve">Ellie McDonald </v>
      </c>
      <c r="B13" t="s">
        <v>34</v>
      </c>
      <c r="C13" s="3" t="s">
        <v>80</v>
      </c>
      <c r="D13">
        <v>7.86</v>
      </c>
      <c r="E13">
        <v>7.6</v>
      </c>
      <c r="F13">
        <v>7.86</v>
      </c>
    </row>
    <row r="15" spans="1:6">
      <c r="A15" s="1" t="s">
        <v>110</v>
      </c>
    </row>
    <row r="16" spans="1:6">
      <c r="A16" s="1" t="s">
        <v>11</v>
      </c>
      <c r="B16" s="1" t="s">
        <v>12</v>
      </c>
      <c r="C16" s="1" t="s">
        <v>112</v>
      </c>
      <c r="D16" s="1" t="s">
        <v>113</v>
      </c>
      <c r="E16" s="1" t="s">
        <v>114</v>
      </c>
      <c r="F16" s="1" t="s">
        <v>86</v>
      </c>
    </row>
    <row r="17" spans="1:6">
      <c r="A17" t="str">
        <f>_146</f>
        <v xml:space="preserve">Dugald Williams </v>
      </c>
      <c r="B17" t="s">
        <v>3</v>
      </c>
      <c r="C17">
        <v>23.88</v>
      </c>
      <c r="D17">
        <v>23.07</v>
      </c>
      <c r="E17">
        <v>22.88</v>
      </c>
      <c r="F17">
        <v>23.88</v>
      </c>
    </row>
    <row r="18" spans="1:6">
      <c r="A18" t="str">
        <f>_173</f>
        <v xml:space="preserve">Thomas Ross </v>
      </c>
      <c r="B18" t="s">
        <v>3</v>
      </c>
      <c r="C18">
        <v>19.12</v>
      </c>
      <c r="D18">
        <v>19.53</v>
      </c>
      <c r="E18">
        <v>17.18</v>
      </c>
      <c r="F18">
        <v>19.53</v>
      </c>
    </row>
    <row r="19" spans="1:6">
      <c r="A19" t="str">
        <f>_95</f>
        <v xml:space="preserve">Gorden Watters </v>
      </c>
      <c r="B19" t="str">
        <f>_H</f>
        <v>Harmeny 1</v>
      </c>
      <c r="C19">
        <v>19.059999999999999</v>
      </c>
      <c r="D19" s="5">
        <v>19.100000000000001</v>
      </c>
      <c r="E19">
        <v>18.07</v>
      </c>
      <c r="F19" s="5">
        <v>19.100000000000001</v>
      </c>
    </row>
    <row r="20" spans="1:6">
      <c r="A20" t="str">
        <f>_172</f>
        <v xml:space="preserve">David Addison </v>
      </c>
      <c r="B20" t="s">
        <v>3</v>
      </c>
      <c r="C20">
        <v>16.420000000000002</v>
      </c>
      <c r="D20" s="3" t="s">
        <v>80</v>
      </c>
      <c r="E20">
        <v>17.79</v>
      </c>
      <c r="F20">
        <v>17.79</v>
      </c>
    </row>
    <row r="21" spans="1:6">
      <c r="A21" t="str">
        <f>_199</f>
        <v xml:space="preserve">Owen McQueenie </v>
      </c>
      <c r="B21" t="s">
        <v>3</v>
      </c>
      <c r="C21">
        <v>15.91</v>
      </c>
      <c r="D21" s="3" t="s">
        <v>80</v>
      </c>
      <c r="E21" s="3" t="s">
        <v>80</v>
      </c>
      <c r="F21">
        <v>15.91</v>
      </c>
    </row>
    <row r="22" spans="1:6">
      <c r="A22" t="str">
        <f>_153</f>
        <v>Lachlan Mackay</v>
      </c>
      <c r="B22" t="s">
        <v>3</v>
      </c>
      <c r="C22">
        <v>15.64</v>
      </c>
      <c r="D22" s="5">
        <v>11.75</v>
      </c>
      <c r="E22" s="3" t="s">
        <v>80</v>
      </c>
      <c r="F22">
        <v>15.64</v>
      </c>
    </row>
    <row r="23" spans="1:6">
      <c r="A23" t="str">
        <f>_177</f>
        <v xml:space="preserve">Calum Hall </v>
      </c>
      <c r="B23" t="s">
        <v>3</v>
      </c>
      <c r="C23" s="3" t="s">
        <v>80</v>
      </c>
      <c r="D23">
        <v>13.02</v>
      </c>
      <c r="E23">
        <v>15.26</v>
      </c>
      <c r="F23">
        <v>15.26</v>
      </c>
    </row>
    <row r="24" spans="1:6">
      <c r="A24" t="str">
        <f>_97</f>
        <v xml:space="preserve">Declan Watson </v>
      </c>
      <c r="B24" t="str">
        <f>_H</f>
        <v>Harmeny 1</v>
      </c>
      <c r="C24">
        <v>13.74</v>
      </c>
      <c r="D24" s="5">
        <v>13.4</v>
      </c>
      <c r="E24">
        <v>13.07</v>
      </c>
      <c r="F24">
        <v>13.74</v>
      </c>
    </row>
    <row r="25" spans="1:6">
      <c r="A25" t="str">
        <f>_145</f>
        <v xml:space="preserve">Sam Cavens </v>
      </c>
      <c r="B25" t="s">
        <v>3</v>
      </c>
      <c r="C25" s="3" t="s">
        <v>80</v>
      </c>
      <c r="D25" s="5">
        <v>11.18</v>
      </c>
      <c r="E25">
        <v>12.89</v>
      </c>
      <c r="F25">
        <v>12.89</v>
      </c>
    </row>
    <row r="26" spans="1:6">
      <c r="A26" t="str">
        <f>_94</f>
        <v>Joe Mooney</v>
      </c>
      <c r="B26" t="str">
        <f>_H</f>
        <v>Harmeny 1</v>
      </c>
      <c r="C26">
        <v>11.29</v>
      </c>
      <c r="D26" s="5">
        <v>11.5</v>
      </c>
      <c r="E26">
        <v>11.52</v>
      </c>
      <c r="F26">
        <v>11.52</v>
      </c>
    </row>
    <row r="27" spans="1:6">
      <c r="A27" t="str">
        <f>_100</f>
        <v xml:space="preserve">Cameron Fraser </v>
      </c>
      <c r="B27" t="str">
        <f>_H</f>
        <v>Harmeny 1</v>
      </c>
      <c r="C27">
        <v>9.15</v>
      </c>
      <c r="D27">
        <v>10.029999999999999</v>
      </c>
      <c r="E27">
        <v>10.24</v>
      </c>
      <c r="F27">
        <v>10.24</v>
      </c>
    </row>
    <row r="28" spans="1:6">
      <c r="A28" t="str">
        <f>_181</f>
        <v xml:space="preserve">Cameron Thores </v>
      </c>
      <c r="B28" t="s">
        <v>3</v>
      </c>
      <c r="C28" s="3" t="s">
        <v>80</v>
      </c>
      <c r="D28" s="3" t="s">
        <v>80</v>
      </c>
      <c r="E28">
        <v>9.94</v>
      </c>
      <c r="F28">
        <v>9.94</v>
      </c>
    </row>
    <row r="30" spans="1:6">
      <c r="A30" s="1" t="s">
        <v>117</v>
      </c>
    </row>
    <row r="31" spans="1:6">
      <c r="A31" s="1" t="s">
        <v>11</v>
      </c>
      <c r="B31" s="1" t="s">
        <v>12</v>
      </c>
      <c r="C31" s="1" t="s">
        <v>112</v>
      </c>
      <c r="D31" s="1" t="s">
        <v>113</v>
      </c>
      <c r="E31" s="1" t="s">
        <v>114</v>
      </c>
      <c r="F31" s="1" t="s">
        <v>86</v>
      </c>
    </row>
    <row r="32" spans="1:6">
      <c r="A32" t="str">
        <f>_162</f>
        <v xml:space="preserve">Emma Grieve </v>
      </c>
      <c r="B32" t="s">
        <v>3</v>
      </c>
      <c r="C32" t="s">
        <v>80</v>
      </c>
      <c r="D32">
        <v>10.29</v>
      </c>
      <c r="E32" t="s">
        <v>80</v>
      </c>
      <c r="F32">
        <v>10.29</v>
      </c>
    </row>
    <row r="33" spans="1:6">
      <c r="A33" t="str">
        <f>_168</f>
        <v xml:space="preserve">Heidi Ross </v>
      </c>
      <c r="B33" t="s">
        <v>3</v>
      </c>
      <c r="C33">
        <v>7.1</v>
      </c>
      <c r="D33">
        <v>7.16</v>
      </c>
      <c r="E33">
        <v>7.54</v>
      </c>
      <c r="F33">
        <v>7.54</v>
      </c>
    </row>
    <row r="35" spans="1:6">
      <c r="A35" s="1" t="s">
        <v>118</v>
      </c>
    </row>
    <row r="36" spans="1:6">
      <c r="A36" s="1" t="s">
        <v>11</v>
      </c>
      <c r="B36" s="1" t="s">
        <v>12</v>
      </c>
      <c r="C36" s="1" t="s">
        <v>112</v>
      </c>
      <c r="D36" s="1" t="s">
        <v>113</v>
      </c>
      <c r="E36" s="1" t="s">
        <v>114</v>
      </c>
      <c r="F36" s="1" t="s">
        <v>86</v>
      </c>
    </row>
    <row r="37" spans="1:6">
      <c r="A37" t="str">
        <f>_175</f>
        <v xml:space="preserve">Finlay Ross </v>
      </c>
      <c r="B37" t="s">
        <v>3</v>
      </c>
      <c r="C37">
        <v>20.63</v>
      </c>
      <c r="D37">
        <v>24.09</v>
      </c>
      <c r="E37">
        <v>25.44</v>
      </c>
      <c r="F37">
        <v>25.44</v>
      </c>
    </row>
    <row r="38" spans="1:6">
      <c r="A38" t="str">
        <f>_96</f>
        <v xml:space="preserve">Sam Goldie </v>
      </c>
      <c r="B38" t="str">
        <f>_H</f>
        <v>Harmeny 1</v>
      </c>
      <c r="C38">
        <v>18.16</v>
      </c>
      <c r="D38" s="3" t="s">
        <v>80</v>
      </c>
      <c r="E38">
        <v>19.46</v>
      </c>
      <c r="F38">
        <v>19.46</v>
      </c>
    </row>
    <row r="39" spans="1:6">
      <c r="A39" t="s">
        <v>76</v>
      </c>
      <c r="B39" t="s">
        <v>3</v>
      </c>
      <c r="C39">
        <v>14.43</v>
      </c>
      <c r="D39">
        <v>17.12</v>
      </c>
      <c r="E39" s="3" t="s">
        <v>80</v>
      </c>
      <c r="F39">
        <v>17.12</v>
      </c>
    </row>
    <row r="40" spans="1:6">
      <c r="A40" t="str">
        <f>_150</f>
        <v xml:space="preserve">Cole Milne </v>
      </c>
      <c r="B40" t="s">
        <v>3</v>
      </c>
      <c r="C40" s="3" t="s">
        <v>80</v>
      </c>
      <c r="D40" s="3" t="s">
        <v>80</v>
      </c>
      <c r="E40" s="3" t="s">
        <v>80</v>
      </c>
      <c r="F40" s="3" t="s">
        <v>80</v>
      </c>
    </row>
  </sheetData>
  <sortState ref="A6:F13">
    <sortCondition descending="1" ref="F13"/>
  </sortState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I32" sqref="I32"/>
    </sheetView>
  </sheetViews>
  <sheetFormatPr baseColWidth="10" defaultRowHeight="15" x14ac:dyDescent="0"/>
  <sheetData>
    <row r="1" spans="1:3">
      <c r="A1" s="1" t="s">
        <v>119</v>
      </c>
    </row>
    <row r="2" spans="1:3">
      <c r="A2" s="1"/>
    </row>
    <row r="3" spans="1:3">
      <c r="A3" s="1" t="s">
        <v>15</v>
      </c>
    </row>
    <row r="4" spans="1:3">
      <c r="A4" s="1" t="s">
        <v>120</v>
      </c>
      <c r="B4" s="1" t="s">
        <v>17</v>
      </c>
    </row>
    <row r="5" spans="1:3">
      <c r="A5" s="10" t="s">
        <v>124</v>
      </c>
      <c r="B5" s="7">
        <v>7.5000000000000012E-4</v>
      </c>
    </row>
    <row r="6" spans="1:3">
      <c r="A6" s="10" t="s">
        <v>122</v>
      </c>
      <c r="B6" s="7">
        <v>7.6157407407407413E-4</v>
      </c>
    </row>
    <row r="7" spans="1:3">
      <c r="A7" s="10" t="s">
        <v>121</v>
      </c>
      <c r="B7" s="7">
        <v>8.1018518518518516E-4</v>
      </c>
    </row>
    <row r="8" spans="1:3">
      <c r="A8" s="10" t="s">
        <v>125</v>
      </c>
      <c r="B8" s="7">
        <v>9.0740740740740745E-4</v>
      </c>
    </row>
    <row r="10" spans="1:3">
      <c r="A10" s="1" t="s">
        <v>14</v>
      </c>
      <c r="B10" s="1"/>
      <c r="C10" s="1"/>
    </row>
    <row r="11" spans="1:3">
      <c r="A11" s="1" t="s">
        <v>120</v>
      </c>
      <c r="B11" s="1" t="s">
        <v>17</v>
      </c>
    </row>
    <row r="12" spans="1:3">
      <c r="A12" t="s">
        <v>122</v>
      </c>
      <c r="B12" s="7">
        <v>8.1481481481481476E-4</v>
      </c>
    </row>
    <row r="13" spans="1:3">
      <c r="A13" t="s">
        <v>121</v>
      </c>
      <c r="B13" s="7">
        <v>8.1944444444444437E-4</v>
      </c>
    </row>
    <row r="14" spans="1:3">
      <c r="A14" t="str">
        <f>_H</f>
        <v>Harmeny 1</v>
      </c>
      <c r="B14" s="7">
        <v>8.2870370370370379E-4</v>
      </c>
    </row>
    <row r="15" spans="1:3">
      <c r="A15" t="s">
        <v>125</v>
      </c>
      <c r="B15" s="7">
        <v>8.611111111111111E-4</v>
      </c>
    </row>
    <row r="17" spans="1:3">
      <c r="A17" s="1" t="s">
        <v>42</v>
      </c>
    </row>
    <row r="18" spans="1:3">
      <c r="A18" s="1" t="s">
        <v>120</v>
      </c>
      <c r="B18" s="1" t="s">
        <v>17</v>
      </c>
    </row>
    <row r="19" spans="1:3">
      <c r="A19" t="str">
        <f>_H</f>
        <v>Harmeny 1</v>
      </c>
      <c r="B19" s="7">
        <v>6.9907407407407407E-4</v>
      </c>
    </row>
    <row r="20" spans="1:3">
      <c r="A20" t="s">
        <v>3</v>
      </c>
      <c r="B20" s="7">
        <v>7.0833333333333338E-4</v>
      </c>
    </row>
    <row r="22" spans="1:3">
      <c r="A22" s="8" t="s">
        <v>108</v>
      </c>
    </row>
    <row r="23" spans="1:3">
      <c r="A23" s="1" t="s">
        <v>120</v>
      </c>
      <c r="B23" s="1" t="s">
        <v>17</v>
      </c>
    </row>
    <row r="24" spans="1:3">
      <c r="A24" t="s">
        <v>122</v>
      </c>
      <c r="B24" s="7">
        <v>7.1296296296296299E-4</v>
      </c>
    </row>
    <row r="25" spans="1:3">
      <c r="A25" t="s">
        <v>124</v>
      </c>
      <c r="B25" s="7">
        <v>7.7893518518518513E-4</v>
      </c>
    </row>
    <row r="26" spans="1:3">
      <c r="A26" t="s">
        <v>125</v>
      </c>
      <c r="B26" s="7">
        <v>8.2175925925925917E-4</v>
      </c>
      <c r="C26" s="7"/>
    </row>
    <row r="27" spans="1:3">
      <c r="C27" s="7"/>
    </row>
    <row r="28" spans="1:3">
      <c r="A28" s="1" t="s">
        <v>50</v>
      </c>
      <c r="C28" s="7"/>
    </row>
    <row r="29" spans="1:3">
      <c r="A29" s="1" t="s">
        <v>120</v>
      </c>
      <c r="B29" s="1" t="s">
        <v>17</v>
      </c>
      <c r="C29" s="7"/>
    </row>
    <row r="30" spans="1:3">
      <c r="A30" s="10" t="s">
        <v>122</v>
      </c>
      <c r="B30" s="10">
        <v>57.5</v>
      </c>
      <c r="C30" s="7"/>
    </row>
    <row r="31" spans="1:3">
      <c r="A31" s="10" t="s">
        <v>121</v>
      </c>
      <c r="B31" s="10">
        <v>59.2</v>
      </c>
      <c r="C31" s="7"/>
    </row>
    <row r="33" spans="1:2">
      <c r="A33" s="1" t="s">
        <v>59</v>
      </c>
    </row>
    <row r="34" spans="1:2">
      <c r="A34" s="1" t="s">
        <v>120</v>
      </c>
      <c r="B34" s="1" t="s">
        <v>17</v>
      </c>
    </row>
    <row r="35" spans="1:2">
      <c r="A35" t="s">
        <v>122</v>
      </c>
      <c r="B35" s="2">
        <v>54</v>
      </c>
    </row>
    <row r="36" spans="1:2">
      <c r="A36" t="str">
        <f>_H</f>
        <v>Harmeny 1</v>
      </c>
      <c r="B36">
        <v>54.3</v>
      </c>
    </row>
    <row r="37" spans="1:2">
      <c r="A37" t="s">
        <v>121</v>
      </c>
      <c r="B37" s="7">
        <v>7.0949074074074068E-4</v>
      </c>
    </row>
  </sheetData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Start List </vt:lpstr>
      <vt:lpstr>100m</vt:lpstr>
      <vt:lpstr>Long Jump</vt:lpstr>
      <vt:lpstr>800m</vt:lpstr>
      <vt:lpstr>Shot Putt</vt:lpstr>
      <vt:lpstr>Javelin </vt:lpstr>
      <vt:lpstr>Relay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David Arnott</cp:lastModifiedBy>
  <dcterms:created xsi:type="dcterms:W3CDTF">2016-06-08T19:34:42Z</dcterms:created>
  <dcterms:modified xsi:type="dcterms:W3CDTF">2016-06-12T22:17:08Z</dcterms:modified>
</cp:coreProperties>
</file>