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3" activeTab="0"/>
  </bookViews>
  <sheets>
    <sheet name="Other" sheetId="1" r:id="rId1"/>
    <sheet name="Quick lookup" sheetId="2" r:id="rId2"/>
  </sheets>
  <definedNames>
    <definedName name="_xlnm._FilterDatabase" localSheetId="0" hidden="1">'Other'!$A$1:$J$44</definedName>
    <definedName name="Excel_BuiltIn__FilterDatabase" localSheetId="1">'Quick lookup'!$A$1:$D$19</definedName>
  </definedNames>
  <calcPr fullCalcOnLoad="1"/>
</workbook>
</file>

<file path=xl/sharedStrings.xml><?xml version="1.0" encoding="utf-8"?>
<sst xmlns="http://schemas.openxmlformats.org/spreadsheetml/2006/main" count="116" uniqueCount="92">
  <si>
    <t>Runner</t>
  </si>
  <si>
    <t>Event</t>
  </si>
  <si>
    <t>Distance</t>
  </si>
  <si>
    <t>Time</t>
  </si>
  <si>
    <t>Weighted</t>
  </si>
  <si>
    <t>Handicap Time</t>
  </si>
  <si>
    <t>Rounded Handicap</t>
  </si>
  <si>
    <t>Scheduled Start</t>
  </si>
  <si>
    <t>Watch Start Time</t>
  </si>
  <si>
    <t>Finish Times</t>
  </si>
  <si>
    <t>Actual Time</t>
  </si>
  <si>
    <t>Time v Handicap</t>
  </si>
  <si>
    <t>Start time (do not delete this row)</t>
  </si>
  <si>
    <t xml:space="preserve">Handicap of first runner ----&gt; </t>
  </si>
  <si>
    <t xml:space="preserve">Ray </t>
  </si>
  <si>
    <t>Wyper</t>
  </si>
  <si>
    <t>Rigg</t>
  </si>
  <si>
    <t xml:space="preserve">Katrina </t>
  </si>
  <si>
    <t>Fleming</t>
  </si>
  <si>
    <t>offered time</t>
  </si>
  <si>
    <t xml:space="preserve">Janis </t>
  </si>
  <si>
    <t>Brown</t>
  </si>
  <si>
    <t>Dundee Half</t>
  </si>
  <si>
    <t xml:space="preserve">Elaine </t>
  </si>
  <si>
    <t>Scott</t>
  </si>
  <si>
    <t>5k Average</t>
  </si>
  <si>
    <t xml:space="preserve">Donald </t>
  </si>
  <si>
    <t>McTaggart</t>
  </si>
  <si>
    <t xml:space="preserve">Karin </t>
  </si>
  <si>
    <t>Jareckyj</t>
  </si>
  <si>
    <t xml:space="preserve">Rigg </t>
  </si>
  <si>
    <t xml:space="preserve">Yolanda </t>
  </si>
  <si>
    <t>Diaz</t>
  </si>
  <si>
    <t>Wol 2015</t>
  </si>
  <si>
    <t xml:space="preserve">Monica </t>
  </si>
  <si>
    <t>Evans</t>
  </si>
  <si>
    <t xml:space="preserve">Jade </t>
  </si>
  <si>
    <t>Hind</t>
  </si>
  <si>
    <t>Ellie</t>
  </si>
  <si>
    <t>Stewart</t>
  </si>
  <si>
    <t xml:space="preserve">John </t>
  </si>
  <si>
    <t>Smith</t>
  </si>
  <si>
    <t>strathclyde Parkrun</t>
  </si>
  <si>
    <t xml:space="preserve">Laraine </t>
  </si>
  <si>
    <t>Shearer</t>
  </si>
  <si>
    <t>July Parkrun</t>
  </si>
  <si>
    <t xml:space="preserve">Moira </t>
  </si>
  <si>
    <t>Nicol</t>
  </si>
  <si>
    <t xml:space="preserve">Norman </t>
  </si>
  <si>
    <t>Dixon</t>
  </si>
  <si>
    <t>Colin</t>
  </si>
  <si>
    <t>Davidson</t>
  </si>
  <si>
    <t xml:space="preserve">Susan </t>
  </si>
  <si>
    <t>Ross</t>
  </si>
  <si>
    <t>Haddington 2016</t>
  </si>
  <si>
    <t xml:space="preserve">Bhopinder </t>
  </si>
  <si>
    <t>Mahal</t>
  </si>
  <si>
    <t xml:space="preserve">Corrie </t>
  </si>
  <si>
    <t>Roberts</t>
  </si>
  <si>
    <t>Balfron 10k</t>
  </si>
  <si>
    <t xml:space="preserve">Iain </t>
  </si>
  <si>
    <t>Morrice</t>
  </si>
  <si>
    <t xml:space="preserve">Jon </t>
  </si>
  <si>
    <t>Waters</t>
  </si>
  <si>
    <t>Parkrun March 2016</t>
  </si>
  <si>
    <t xml:space="preserve">Adrian </t>
  </si>
  <si>
    <t>White</t>
  </si>
  <si>
    <t>Parkrun July 2016</t>
  </si>
  <si>
    <t xml:space="preserve">Graeme </t>
  </si>
  <si>
    <t>Parkrun June 2016</t>
  </si>
  <si>
    <t xml:space="preserve">Andy </t>
  </si>
  <si>
    <t>5k</t>
  </si>
  <si>
    <t xml:space="preserve">Craig </t>
  </si>
  <si>
    <t>Parkrun</t>
  </si>
  <si>
    <t xml:space="preserve">Ian </t>
  </si>
  <si>
    <t>Hutchison</t>
  </si>
  <si>
    <t xml:space="preserve">Fiona </t>
  </si>
  <si>
    <t>Milligan</t>
  </si>
  <si>
    <t>Grangemouth 2016</t>
  </si>
  <si>
    <t xml:space="preserve">Sam </t>
  </si>
  <si>
    <t>Walsh</t>
  </si>
  <si>
    <t xml:space="preserve">Karl </t>
  </si>
  <si>
    <t>Zeiner</t>
  </si>
  <si>
    <t xml:space="preserve">Phil </t>
  </si>
  <si>
    <t>Buckley</t>
  </si>
  <si>
    <t>5K 2016</t>
  </si>
  <si>
    <t xml:space="preserve">Ross </t>
  </si>
  <si>
    <t>Millar</t>
  </si>
  <si>
    <t xml:space="preserve">5k   </t>
  </si>
  <si>
    <t>Dist</t>
  </si>
  <si>
    <t>Handicap
Time</t>
  </si>
  <si>
    <t>Rounded
Handicap
Time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</si>
</sst>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:SS"/>
    <numFmt numFmtId="166" formatCode="HH:MM:SS;@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19"/>
      <name val="Calibri"/>
      <family val="2"/>
    </font>
    <font>
      <sz val="11"/>
      <color indexed="25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left" wrapText="1"/>
    </xf>
    <xf numFmtId="164" fontId="0" fillId="0" borderId="0" xfId="0" applyAlignment="1">
      <alignment horizontal="center"/>
    </xf>
    <xf numFmtId="164" fontId="0" fillId="0" borderId="10" xfId="0" applyBorder="1" applyAlignment="1">
      <alignment/>
    </xf>
    <xf numFmtId="164" fontId="18" fillId="0" borderId="0" xfId="0" applyFont="1" applyAlignment="1">
      <alignment horizontal="left" vertical="top" wrapText="1"/>
    </xf>
    <xf numFmtId="164" fontId="18" fillId="0" borderId="0" xfId="0" applyFont="1" applyAlignment="1">
      <alignment vertical="top" wrapText="1"/>
    </xf>
    <xf numFmtId="164" fontId="18" fillId="0" borderId="0" xfId="0" applyFont="1" applyAlignment="1">
      <alignment horizontal="center" vertical="top" wrapText="1"/>
    </xf>
    <xf numFmtId="164" fontId="18" fillId="0" borderId="10" xfId="0" applyFont="1" applyBorder="1" applyAlignment="1">
      <alignment horizontal="center" vertical="top" wrapText="1"/>
    </xf>
    <xf numFmtId="164" fontId="0" fillId="24" borderId="0" xfId="0" applyFill="1" applyAlignment="1">
      <alignment wrapText="1"/>
    </xf>
    <xf numFmtId="164" fontId="0" fillId="0" borderId="0" xfId="0" applyAlignment="1">
      <alignment wrapText="1"/>
    </xf>
    <xf numFmtId="164" fontId="0" fillId="25" borderId="10" xfId="0" applyFont="1" applyFill="1" applyBorder="1" applyAlignment="1">
      <alignment horizontal="left"/>
    </xf>
    <xf numFmtId="164" fontId="0" fillId="25" borderId="10" xfId="0" applyFill="1" applyBorder="1" applyAlignment="1">
      <alignment horizontal="left" wrapText="1"/>
    </xf>
    <xf numFmtId="164" fontId="0" fillId="25" borderId="10" xfId="0" applyFill="1" applyBorder="1" applyAlignment="1">
      <alignment/>
    </xf>
    <xf numFmtId="165" fontId="0" fillId="25" borderId="10" xfId="0" applyNumberFormat="1" applyFill="1" applyBorder="1" applyAlignment="1">
      <alignment horizontal="center"/>
    </xf>
    <xf numFmtId="165" fontId="0" fillId="25" borderId="10" xfId="0" applyNumberFormat="1" applyFont="1" applyFill="1" applyBorder="1" applyAlignment="1">
      <alignment horizontal="right"/>
    </xf>
    <xf numFmtId="165" fontId="0" fillId="25" borderId="10" xfId="0" applyNumberFormat="1" applyFont="1" applyFill="1" applyBorder="1" applyAlignment="1">
      <alignment horizontal="center"/>
    </xf>
    <xf numFmtId="166" fontId="0" fillId="25" borderId="10" xfId="0" applyNumberFormat="1" applyFill="1" applyBorder="1" applyAlignment="1">
      <alignment horizontal="center"/>
    </xf>
    <xf numFmtId="166" fontId="0" fillId="25" borderId="11" xfId="0" applyNumberFormat="1" applyFont="1" applyFill="1" applyBorder="1" applyAlignment="1">
      <alignment horizontal="center"/>
    </xf>
    <xf numFmtId="164" fontId="0" fillId="25" borderId="10" xfId="0" applyFont="1" applyFill="1" applyBorder="1" applyAlignment="1">
      <alignment horizontal="center" vertical="top" wrapText="1"/>
    </xf>
    <xf numFmtId="164" fontId="0" fillId="24" borderId="0" xfId="0" applyFill="1" applyAlignment="1">
      <alignment/>
    </xf>
    <xf numFmtId="164" fontId="0" fillId="24" borderId="10" xfId="0" applyFont="1" applyFill="1" applyBorder="1" applyAlignment="1">
      <alignment horizontal="left"/>
    </xf>
    <xf numFmtId="164" fontId="0" fillId="24" borderId="10" xfId="0" applyFont="1" applyFill="1" applyBorder="1" applyAlignment="1">
      <alignment horizontal="left" wrapText="1"/>
    </xf>
    <xf numFmtId="164" fontId="0" fillId="24" borderId="10" xfId="0" applyFill="1" applyBorder="1" applyAlignment="1">
      <alignment/>
    </xf>
    <xf numFmtId="165" fontId="0" fillId="24" borderId="10" xfId="0" applyNumberFormat="1" applyFill="1" applyBorder="1" applyAlignment="1">
      <alignment horizontal="center"/>
    </xf>
    <xf numFmtId="165" fontId="0" fillId="24" borderId="10" xfId="0" applyNumberFormat="1" applyFont="1" applyFill="1" applyBorder="1" applyAlignment="1">
      <alignment horizontal="center"/>
    </xf>
    <xf numFmtId="166" fontId="0" fillId="24" borderId="10" xfId="0" applyNumberFormat="1" applyFill="1" applyBorder="1" applyAlignment="1">
      <alignment horizontal="center"/>
    </xf>
    <xf numFmtId="166" fontId="0" fillId="24" borderId="11" xfId="0" applyNumberFormat="1" applyFont="1" applyFill="1" applyBorder="1" applyAlignment="1">
      <alignment horizontal="center"/>
    </xf>
    <xf numFmtId="165" fontId="0" fillId="24" borderId="10" xfId="0" applyNumberFormat="1" applyFill="1" applyBorder="1" applyAlignment="1">
      <alignment horizontal="center" vertical="top" wrapText="1"/>
    </xf>
    <xf numFmtId="165" fontId="19" fillId="24" borderId="10" xfId="0" applyNumberFormat="1" applyFont="1" applyFill="1" applyBorder="1" applyAlignment="1">
      <alignment horizontal="center" vertical="top" wrapText="1"/>
    </xf>
    <xf numFmtId="164" fontId="0" fillId="24" borderId="0" xfId="0" applyFont="1" applyFill="1" applyAlignment="1">
      <alignment/>
    </xf>
    <xf numFmtId="164" fontId="0" fillId="20" borderId="0" xfId="0" applyFont="1" applyFill="1" applyAlignment="1">
      <alignment/>
    </xf>
    <xf numFmtId="164" fontId="0" fillId="20" borderId="0" xfId="0" applyFill="1" applyAlignment="1">
      <alignment/>
    </xf>
    <xf numFmtId="165" fontId="20" fillId="24" borderId="10" xfId="0" applyNumberFormat="1" applyFont="1" applyFill="1" applyBorder="1" applyAlignment="1">
      <alignment horizontal="center" vertical="top" wrapText="1"/>
    </xf>
    <xf numFmtId="164" fontId="0" fillId="11" borderId="0" xfId="0" applyFill="1" applyAlignment="1">
      <alignment/>
    </xf>
    <xf numFmtId="164" fontId="0" fillId="24" borderId="12" xfId="0" applyFill="1" applyBorder="1" applyAlignment="1">
      <alignment horizontal="left"/>
    </xf>
    <xf numFmtId="164" fontId="0" fillId="24" borderId="12" xfId="0" applyFill="1" applyBorder="1" applyAlignment="1">
      <alignment horizontal="left" wrapText="1"/>
    </xf>
    <xf numFmtId="164" fontId="0" fillId="24" borderId="12" xfId="0" applyFill="1" applyBorder="1" applyAlignment="1">
      <alignment/>
    </xf>
    <xf numFmtId="165" fontId="0" fillId="24" borderId="12" xfId="0" applyNumberFormat="1" applyFill="1" applyBorder="1" applyAlignment="1">
      <alignment horizontal="center"/>
    </xf>
    <xf numFmtId="165" fontId="0" fillId="24" borderId="12" xfId="0" applyNumberFormat="1" applyFont="1" applyFill="1" applyBorder="1" applyAlignment="1">
      <alignment horizontal="center"/>
    </xf>
    <xf numFmtId="166" fontId="0" fillId="24" borderId="12" xfId="0" applyNumberFormat="1" applyFill="1" applyBorder="1" applyAlignment="1">
      <alignment horizontal="center"/>
    </xf>
    <xf numFmtId="166" fontId="0" fillId="24" borderId="13" xfId="0" applyNumberFormat="1" applyFont="1" applyFill="1" applyBorder="1" applyAlignment="1">
      <alignment horizontal="center"/>
    </xf>
    <xf numFmtId="164" fontId="0" fillId="0" borderId="10" xfId="0" applyBorder="1" applyAlignment="1">
      <alignment horizontal="left"/>
    </xf>
    <xf numFmtId="164" fontId="0" fillId="0" borderId="10" xfId="0" applyBorder="1" applyAlignment="1">
      <alignment horizontal="left" wrapText="1"/>
    </xf>
    <xf numFmtId="164" fontId="0" fillId="0" borderId="10" xfId="0" applyBorder="1" applyAlignment="1">
      <alignment horizontal="center"/>
    </xf>
    <xf numFmtId="164" fontId="0" fillId="0" borderId="11" xfId="0" applyBorder="1" applyAlignment="1">
      <alignment/>
    </xf>
    <xf numFmtId="164" fontId="0" fillId="24" borderId="14" xfId="0" applyFill="1" applyBorder="1" applyAlignment="1">
      <alignment horizontal="left"/>
    </xf>
    <xf numFmtId="164" fontId="0" fillId="24" borderId="14" xfId="0" applyFill="1" applyBorder="1" applyAlignment="1">
      <alignment/>
    </xf>
    <xf numFmtId="165" fontId="0" fillId="24" borderId="14" xfId="0" applyNumberFormat="1" applyFill="1" applyBorder="1" applyAlignment="1">
      <alignment horizontal="center"/>
    </xf>
    <xf numFmtId="165" fontId="0" fillId="24" borderId="14" xfId="0" applyNumberFormat="1" applyFont="1" applyFill="1" applyBorder="1" applyAlignment="1">
      <alignment horizontal="center"/>
    </xf>
    <xf numFmtId="166" fontId="0" fillId="24" borderId="14" xfId="0" applyNumberFormat="1" applyFill="1" applyBorder="1" applyAlignment="1">
      <alignment horizontal="center"/>
    </xf>
    <xf numFmtId="166" fontId="0" fillId="24" borderId="15" xfId="0" applyNumberFormat="1" applyFont="1" applyFill="1" applyBorder="1" applyAlignment="1">
      <alignment horizontal="center"/>
    </xf>
    <xf numFmtId="164" fontId="0" fillId="24" borderId="10" xfId="0" applyFont="1" applyFill="1" applyBorder="1" applyAlignment="1">
      <alignment/>
    </xf>
    <xf numFmtId="164" fontId="21" fillId="0" borderId="10" xfId="0" applyFont="1" applyBorder="1" applyAlignment="1">
      <alignment horizontal="center" vertical="center" wrapText="1"/>
    </xf>
    <xf numFmtId="164" fontId="22" fillId="24" borderId="0" xfId="0" applyFont="1" applyFill="1" applyAlignment="1">
      <alignment horizontal="center" vertical="center" wrapText="1"/>
    </xf>
    <xf numFmtId="164" fontId="0" fillId="24" borderId="0" xfId="0" applyFill="1" applyAlignment="1">
      <alignment vertical="center" wrapText="1"/>
    </xf>
    <xf numFmtId="164" fontId="0" fillId="0" borderId="0" xfId="0" applyAlignment="1">
      <alignment vertical="center" wrapText="1"/>
    </xf>
    <xf numFmtId="164" fontId="0" fillId="24" borderId="10" xfId="0" applyFont="1" applyFill="1" applyBorder="1" applyAlignment="1">
      <alignment horizontal="center"/>
    </xf>
    <xf numFmtId="164" fontId="0" fillId="24" borderId="10" xfId="0" applyFill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tabSelected="1" workbookViewId="0" topLeftCell="A1">
      <selection activeCell="O10" sqref="O10"/>
    </sheetView>
  </sheetViews>
  <sheetFormatPr defaultColWidth="9.140625" defaultRowHeight="15"/>
  <cols>
    <col min="1" max="1" width="13.57421875" style="1" customWidth="1"/>
    <col min="2" max="2" width="15.8515625" style="1" customWidth="1"/>
    <col min="3" max="3" width="0" style="2" hidden="1" customWidth="1"/>
    <col min="4" max="4" width="0" style="0" hidden="1" customWidth="1"/>
    <col min="5" max="7" width="0" style="3" hidden="1" customWidth="1"/>
    <col min="8" max="8" width="18.421875" style="3" customWidth="1"/>
    <col min="9" max="9" width="15.00390625" style="0" customWidth="1"/>
    <col min="10" max="10" width="14.7109375" style="0" customWidth="1"/>
    <col min="11" max="12" width="11.00390625" style="4" customWidth="1"/>
    <col min="13" max="13" width="16.8515625" style="4" customWidth="1"/>
  </cols>
  <sheetData>
    <row r="1" spans="1:26" s="10" customFormat="1" ht="36.75" customHeight="1">
      <c r="A1" s="5" t="s">
        <v>0</v>
      </c>
      <c r="B1" s="5"/>
      <c r="C1" s="5" t="s">
        <v>1</v>
      </c>
      <c r="D1" s="6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8" t="s">
        <v>9</v>
      </c>
      <c r="L1" s="8" t="s">
        <v>10</v>
      </c>
      <c r="M1" s="8" t="s">
        <v>11</v>
      </c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2.75">
      <c r="A2" s="11" t="s">
        <v>12</v>
      </c>
      <c r="B2" s="11"/>
      <c r="C2" s="12"/>
      <c r="D2" s="13"/>
      <c r="E2" s="14"/>
      <c r="F2" s="14"/>
      <c r="G2" s="15" t="s">
        <v>13</v>
      </c>
      <c r="H2" s="16">
        <f>MAX(H3:H65536)</f>
        <v>0.049305555555555554</v>
      </c>
      <c r="I2" s="17">
        <v>0.4166666666666667</v>
      </c>
      <c r="J2" s="18">
        <v>0</v>
      </c>
      <c r="K2" s="19"/>
      <c r="L2" s="19"/>
      <c r="M2" s="19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2.75">
      <c r="A3" s="21" t="s">
        <v>14</v>
      </c>
      <c r="B3" s="21" t="s">
        <v>15</v>
      </c>
      <c r="C3" s="22" t="s">
        <v>16</v>
      </c>
      <c r="D3" s="23">
        <v>9.65</v>
      </c>
      <c r="E3" s="24">
        <v>0.04548611111111111</v>
      </c>
      <c r="F3" s="24">
        <v>0.04548611111111111</v>
      </c>
      <c r="G3" s="24">
        <f aca="true" t="shared" si="0" ref="G3:G32">(POWER(10.4/D3,1.06))*F3</f>
        <v>0.049241944623555634</v>
      </c>
      <c r="H3" s="25">
        <f aca="true" t="shared" si="1" ref="H3:H32">ROUND(G3*((24*60*60)/15),0)/((24*60*60)/15)</f>
        <v>0.049305555555555554</v>
      </c>
      <c r="I3" s="26">
        <f aca="true" t="shared" si="2" ref="I3:I32">$I$2+J3</f>
        <v>0.4166666666666667</v>
      </c>
      <c r="J3" s="27">
        <f aca="true" t="shared" si="3" ref="J3:J32">$H$2-H3</f>
        <v>0</v>
      </c>
      <c r="K3" s="28">
        <v>0.045844907407407404</v>
      </c>
      <c r="L3" s="28">
        <f>SUM(K3-J3)</f>
        <v>0.045844907407407404</v>
      </c>
      <c r="M3" s="29">
        <f>SUM(H3-L3)</f>
        <v>0.00346064814814815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s="31" customFormat="1" ht="12.75">
      <c r="A4" s="21" t="s">
        <v>17</v>
      </c>
      <c r="B4" s="21" t="s">
        <v>18</v>
      </c>
      <c r="C4" s="22" t="s">
        <v>19</v>
      </c>
      <c r="D4" s="23">
        <v>5</v>
      </c>
      <c r="E4" s="24">
        <v>0.022222222222222223</v>
      </c>
      <c r="F4" s="24">
        <v>0.022222222222222223</v>
      </c>
      <c r="G4" s="24">
        <f t="shared" si="0"/>
        <v>0.0482986087814902</v>
      </c>
      <c r="H4" s="25">
        <f t="shared" si="1"/>
        <v>0.04826388888888889</v>
      </c>
      <c r="I4" s="26">
        <f t="shared" si="2"/>
        <v>0.41770833333333335</v>
      </c>
      <c r="J4" s="27">
        <f t="shared" si="3"/>
        <v>0.001041666666666663</v>
      </c>
      <c r="K4" s="28">
        <v>0.046724537037037044</v>
      </c>
      <c r="L4" s="28">
        <f>SUM(K4-J4)</f>
        <v>0.04568287037037038</v>
      </c>
      <c r="M4" s="29">
        <f>SUM(H4-L4)</f>
        <v>0.0025810185185185103</v>
      </c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2.75">
      <c r="A5" s="21" t="s">
        <v>20</v>
      </c>
      <c r="B5" s="21" t="s">
        <v>21</v>
      </c>
      <c r="C5" s="21" t="s">
        <v>22</v>
      </c>
      <c r="D5" s="23">
        <v>21.1</v>
      </c>
      <c r="E5" s="24">
        <v>0.09513888888888888</v>
      </c>
      <c r="F5" s="24">
        <v>0.09513888888888888</v>
      </c>
      <c r="G5" s="24">
        <f t="shared" si="0"/>
        <v>0.04494423701206971</v>
      </c>
      <c r="H5" s="25">
        <f t="shared" si="1"/>
        <v>0.04496527777777778</v>
      </c>
      <c r="I5" s="26">
        <f t="shared" si="2"/>
        <v>0.4210069444444445</v>
      </c>
      <c r="J5" s="27">
        <f t="shared" si="3"/>
        <v>0.004340277777777776</v>
      </c>
      <c r="K5" s="28">
        <v>0.04489583333333333</v>
      </c>
      <c r="L5" s="28">
        <f>SUM(K5-J5)</f>
        <v>0.04055555555555555</v>
      </c>
      <c r="M5" s="29">
        <f>SUM(H5-L5)</f>
        <v>0.004409722222222225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2.75">
      <c r="A6" s="21" t="s">
        <v>23</v>
      </c>
      <c r="B6" s="21" t="s">
        <v>24</v>
      </c>
      <c r="C6" s="21" t="s">
        <v>25</v>
      </c>
      <c r="D6" s="23">
        <v>5</v>
      </c>
      <c r="E6" s="24">
        <v>0.0203125</v>
      </c>
      <c r="F6" s="24">
        <v>0.0203125</v>
      </c>
      <c r="G6" s="24">
        <f t="shared" si="0"/>
        <v>0.04414794708933088</v>
      </c>
      <c r="H6" s="25">
        <f t="shared" si="1"/>
        <v>0.044097222222222225</v>
      </c>
      <c r="I6" s="26">
        <f t="shared" si="2"/>
        <v>0.421875</v>
      </c>
      <c r="J6" s="27">
        <f t="shared" si="3"/>
        <v>0.005208333333333329</v>
      </c>
      <c r="K6" s="28">
        <v>0.04675925925925926</v>
      </c>
      <c r="L6" s="28">
        <f>SUM(K6-J6)</f>
        <v>0.04155092592592593</v>
      </c>
      <c r="M6" s="29">
        <f>SUM(H6-L6)</f>
        <v>0.0025462962962962965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s="32" customFormat="1" ht="13.5" customHeight="1">
      <c r="A7" s="21" t="s">
        <v>26</v>
      </c>
      <c r="B7" s="21" t="s">
        <v>27</v>
      </c>
      <c r="C7" s="22" t="s">
        <v>19</v>
      </c>
      <c r="D7" s="23">
        <v>21.1</v>
      </c>
      <c r="E7" s="24">
        <v>0.09236111111111112</v>
      </c>
      <c r="F7" s="24">
        <v>0.09236111111111112</v>
      </c>
      <c r="G7" s="24">
        <f t="shared" si="0"/>
        <v>0.04363199651536695</v>
      </c>
      <c r="H7" s="25">
        <f t="shared" si="1"/>
        <v>0.04357638888888889</v>
      </c>
      <c r="I7" s="26">
        <f t="shared" si="2"/>
        <v>0.42239583333333336</v>
      </c>
      <c r="J7" s="27">
        <f t="shared" si="3"/>
        <v>0.005729166666666667</v>
      </c>
      <c r="K7" s="28">
        <v>0.04598379629629629</v>
      </c>
      <c r="L7" s="28">
        <f>SUM(K7-J7)</f>
        <v>0.040254629629629626</v>
      </c>
      <c r="M7" s="29">
        <f>SUM(H7-L7)</f>
        <v>0.0033217592592592604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s="32" customFormat="1" ht="13.5" customHeight="1">
      <c r="A8" s="21" t="s">
        <v>28</v>
      </c>
      <c r="B8" s="21" t="s">
        <v>29</v>
      </c>
      <c r="C8" s="22" t="s">
        <v>30</v>
      </c>
      <c r="D8" s="23">
        <v>9.65</v>
      </c>
      <c r="E8" s="24">
        <v>0.03953703703703703</v>
      </c>
      <c r="F8" s="24">
        <v>0.03953703703703703</v>
      </c>
      <c r="G8" s="24">
        <f t="shared" si="0"/>
        <v>0.04280164957609822</v>
      </c>
      <c r="H8" s="25">
        <f t="shared" si="1"/>
        <v>0.042881944444444445</v>
      </c>
      <c r="I8" s="26">
        <f t="shared" si="2"/>
        <v>0.4230902777777778</v>
      </c>
      <c r="J8" s="27">
        <f t="shared" si="3"/>
        <v>0.006423611111111109</v>
      </c>
      <c r="K8" s="28">
        <v>0.05103009259259259</v>
      </c>
      <c r="L8" s="28">
        <f>SUM(K8-J8)</f>
        <v>0.04460648148148148</v>
      </c>
      <c r="M8" s="33">
        <f>SUM(L8-H8)</f>
        <v>0.0017245370370370383</v>
      </c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s="32" customFormat="1" ht="12.75">
      <c r="A9" s="21" t="s">
        <v>31</v>
      </c>
      <c r="B9" s="21" t="s">
        <v>32</v>
      </c>
      <c r="C9" s="22" t="s">
        <v>33</v>
      </c>
      <c r="D9" s="23">
        <v>9.65</v>
      </c>
      <c r="E9" s="24">
        <v>0.03953703703703703</v>
      </c>
      <c r="F9" s="24">
        <v>0.03953703703703703</v>
      </c>
      <c r="G9" s="24">
        <f>(POWER(10.4/D9,1.06))*F9</f>
        <v>0.04280164957609822</v>
      </c>
      <c r="H9" s="25">
        <f>ROUND(G9*((24*60*60)/15),0)/((24*60*60)/15)</f>
        <v>0.042881944444444445</v>
      </c>
      <c r="I9" s="26">
        <f>$I$2+J9</f>
        <v>0.4230902777777778</v>
      </c>
      <c r="J9" s="27">
        <f>$H$2-H9</f>
        <v>0.006423611111111109</v>
      </c>
      <c r="K9" s="28">
        <v>0.0499537037037037</v>
      </c>
      <c r="L9" s="28">
        <f>SUM(K9-J9)</f>
        <v>0.04353009259259259</v>
      </c>
      <c r="M9" s="33">
        <f>SUM(L9-H9)</f>
        <v>0.0006481481481481477</v>
      </c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s="32" customFormat="1" ht="12.75">
      <c r="A10" s="21" t="s">
        <v>34</v>
      </c>
      <c r="B10" s="21" t="s">
        <v>35</v>
      </c>
      <c r="C10" s="22" t="s">
        <v>19</v>
      </c>
      <c r="D10" s="23">
        <v>10.4</v>
      </c>
      <c r="E10" s="24">
        <v>0.04131944444444444</v>
      </c>
      <c r="F10" s="24">
        <v>0.04131944444444444</v>
      </c>
      <c r="G10" s="24">
        <f t="shared" si="0"/>
        <v>0.04131944444444444</v>
      </c>
      <c r="H10" s="25">
        <f t="shared" si="1"/>
        <v>0.04131944444444444</v>
      </c>
      <c r="I10" s="26">
        <f t="shared" si="2"/>
        <v>0.42465277777777777</v>
      </c>
      <c r="J10" s="27">
        <f t="shared" si="3"/>
        <v>0.00798611111111111</v>
      </c>
      <c r="K10" s="28">
        <v>0.0471875</v>
      </c>
      <c r="L10" s="28">
        <f>SUM(K10-J10)</f>
        <v>0.03920138888888889</v>
      </c>
      <c r="M10" s="29">
        <f>SUM(H10-L10)</f>
        <v>0.0021180555555555536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s="34" customFormat="1" ht="12.75">
      <c r="A11" s="21" t="s">
        <v>36</v>
      </c>
      <c r="B11" s="21" t="s">
        <v>37</v>
      </c>
      <c r="C11" s="21" t="s">
        <v>19</v>
      </c>
      <c r="D11" s="23">
        <v>10.4</v>
      </c>
      <c r="E11" s="24">
        <v>0.04131944444444444</v>
      </c>
      <c r="F11" s="24">
        <v>0.04131944444444444</v>
      </c>
      <c r="G11" s="24">
        <f t="shared" si="0"/>
        <v>0.04131944444444444</v>
      </c>
      <c r="H11" s="25">
        <f t="shared" si="1"/>
        <v>0.04131944444444444</v>
      </c>
      <c r="I11" s="26">
        <f t="shared" si="2"/>
        <v>0.42465277777777777</v>
      </c>
      <c r="J11" s="27">
        <f t="shared" si="3"/>
        <v>0.00798611111111111</v>
      </c>
      <c r="K11" s="28">
        <v>0.04960648148148148</v>
      </c>
      <c r="L11" s="28">
        <f>SUM(K11-J11)</f>
        <v>0.04162037037037037</v>
      </c>
      <c r="M11" s="33">
        <f>SUM(L11-H11)</f>
        <v>0.0003009259259259267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32" customFormat="1" ht="12.75">
      <c r="A12" s="21" t="s">
        <v>38</v>
      </c>
      <c r="B12" s="21" t="s">
        <v>39</v>
      </c>
      <c r="C12" s="22" t="s">
        <v>19</v>
      </c>
      <c r="D12" s="23">
        <v>9.65</v>
      </c>
      <c r="E12" s="24">
        <v>0.03680555555555556</v>
      </c>
      <c r="F12" s="24">
        <v>0.03680555555555556</v>
      </c>
      <c r="G12" s="24">
        <f t="shared" si="0"/>
        <v>0.03984462694730456</v>
      </c>
      <c r="H12" s="25">
        <f t="shared" si="1"/>
        <v>0.03993055555555555</v>
      </c>
      <c r="I12" s="26">
        <f t="shared" si="2"/>
        <v>0.4260416666666667</v>
      </c>
      <c r="J12" s="27">
        <f t="shared" si="3"/>
        <v>0.009375000000000001</v>
      </c>
      <c r="K12" s="28">
        <v>0.04957175925925925</v>
      </c>
      <c r="L12" s="28">
        <f>SUM(K12-J12)</f>
        <v>0.04019675925925925</v>
      </c>
      <c r="M12" s="33">
        <f>SUM(L12-H12)</f>
        <v>0.00026620370370369906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32" customFormat="1" ht="12.75">
      <c r="A13" s="21" t="s">
        <v>40</v>
      </c>
      <c r="B13" s="21" t="s">
        <v>41</v>
      </c>
      <c r="C13" s="21" t="s">
        <v>42</v>
      </c>
      <c r="D13" s="23">
        <v>5</v>
      </c>
      <c r="E13" s="24">
        <v>0.017708333333333333</v>
      </c>
      <c r="F13" s="24">
        <v>0.017708333333333333</v>
      </c>
      <c r="G13" s="24">
        <f t="shared" si="0"/>
        <v>0.03848795387275</v>
      </c>
      <c r="H13" s="25">
        <f t="shared" si="1"/>
        <v>0.03854166666666667</v>
      </c>
      <c r="I13" s="26">
        <f t="shared" si="2"/>
        <v>0.4274305555555556</v>
      </c>
      <c r="J13" s="27">
        <f t="shared" si="3"/>
        <v>0.010763888888888885</v>
      </c>
      <c r="K13" s="28">
        <v>0.04800925925925926</v>
      </c>
      <c r="L13" s="28">
        <f>SUM(K13-J13)</f>
        <v>0.03724537037037037</v>
      </c>
      <c r="M13" s="29">
        <f>SUM(H13-L13)</f>
        <v>0.0012962962962962954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32" customFormat="1" ht="12.75">
      <c r="A14" s="21" t="s">
        <v>43</v>
      </c>
      <c r="B14" s="21" t="s">
        <v>44</v>
      </c>
      <c r="C14" s="22" t="s">
        <v>45</v>
      </c>
      <c r="D14" s="23">
        <v>5</v>
      </c>
      <c r="E14" s="24">
        <v>0.017361111111111112</v>
      </c>
      <c r="F14" s="24">
        <v>0.017361111111111112</v>
      </c>
      <c r="G14" s="24">
        <f t="shared" si="0"/>
        <v>0.03773328811053922</v>
      </c>
      <c r="H14" s="25">
        <f t="shared" si="1"/>
        <v>0.03767361111111111</v>
      </c>
      <c r="I14" s="26">
        <f t="shared" si="2"/>
        <v>0.4282986111111111</v>
      </c>
      <c r="J14" s="27">
        <f t="shared" si="3"/>
        <v>0.011631944444444445</v>
      </c>
      <c r="K14" s="28">
        <v>0.049837962962962966</v>
      </c>
      <c r="L14" s="28">
        <f>SUM(K14-J14)</f>
        <v>0.03820601851851852</v>
      </c>
      <c r="M14" s="33">
        <f>SUM(L14-H14)</f>
        <v>0.000532407407407412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32" customFormat="1" ht="12.75">
      <c r="A15" s="21" t="s">
        <v>46</v>
      </c>
      <c r="B15" s="21" t="s">
        <v>47</v>
      </c>
      <c r="C15" s="21" t="s">
        <v>42</v>
      </c>
      <c r="D15" s="23">
        <v>5</v>
      </c>
      <c r="E15" s="24">
        <v>0.017013888888888887</v>
      </c>
      <c r="F15" s="24">
        <v>0.017013888888888887</v>
      </c>
      <c r="G15" s="24">
        <f t="shared" si="0"/>
        <v>0.03697862234832843</v>
      </c>
      <c r="H15" s="25">
        <f t="shared" si="1"/>
        <v>0.03697916666666667</v>
      </c>
      <c r="I15" s="26">
        <f t="shared" si="2"/>
        <v>0.42899305555555556</v>
      </c>
      <c r="J15" s="27">
        <f t="shared" si="3"/>
        <v>0.012326388888888887</v>
      </c>
      <c r="K15" s="28">
        <v>0.04802083333333334</v>
      </c>
      <c r="L15" s="28">
        <f>SUM(K15-J15)</f>
        <v>0.03569444444444445</v>
      </c>
      <c r="M15" s="29">
        <f>SUM(H15-L15)</f>
        <v>0.0012847222222222149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32" customFormat="1" ht="12.75">
      <c r="A16" s="21" t="s">
        <v>48</v>
      </c>
      <c r="B16" s="21" t="s">
        <v>49</v>
      </c>
      <c r="C16" s="22" t="s">
        <v>33</v>
      </c>
      <c r="D16" s="23">
        <v>10.4</v>
      </c>
      <c r="E16" s="24">
        <v>0.034722222222222224</v>
      </c>
      <c r="F16" s="24">
        <v>0.034722222222222224</v>
      </c>
      <c r="G16" s="24">
        <f t="shared" si="0"/>
        <v>0.034722222222222224</v>
      </c>
      <c r="H16" s="25">
        <f t="shared" si="1"/>
        <v>0.034722222222222224</v>
      </c>
      <c r="I16" s="26">
        <f t="shared" si="2"/>
        <v>0.43125</v>
      </c>
      <c r="J16" s="27">
        <f t="shared" si="3"/>
        <v>0.01458333333333333</v>
      </c>
      <c r="K16" s="28">
        <v>0.051493055555555556</v>
      </c>
      <c r="L16" s="28">
        <f>SUM(K16-J16)</f>
        <v>0.036909722222222226</v>
      </c>
      <c r="M16" s="33">
        <f>SUM(L16-H16)</f>
        <v>0.002187500000000002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2.75">
      <c r="A17" s="21" t="s">
        <v>50</v>
      </c>
      <c r="B17" s="21" t="s">
        <v>51</v>
      </c>
      <c r="C17" s="21" t="s">
        <v>33</v>
      </c>
      <c r="D17" s="23">
        <v>10.4</v>
      </c>
      <c r="E17" s="24">
        <v>0.034722222222222224</v>
      </c>
      <c r="F17" s="24">
        <v>0.034722222222222224</v>
      </c>
      <c r="G17" s="24">
        <f>(POWER(10.4/D17,1.06))*F17</f>
        <v>0.034722222222222224</v>
      </c>
      <c r="H17" s="25">
        <f>ROUND(G17*((24*60*60)/15),0)/((24*60*60)/15)</f>
        <v>0.034722222222222224</v>
      </c>
      <c r="I17" s="26">
        <f>$I$2+J17</f>
        <v>0.43125</v>
      </c>
      <c r="J17" s="27">
        <f>$H$2-H17</f>
        <v>0.01458333333333333</v>
      </c>
      <c r="K17" s="28">
        <v>0.04886574074074074</v>
      </c>
      <c r="L17" s="28">
        <f>SUM(K17-J17)</f>
        <v>0.03428240740740741</v>
      </c>
      <c r="M17" s="29">
        <f>SUM(H17-L17)</f>
        <v>0.0004398148148148165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32" customFormat="1" ht="12.75">
      <c r="A18" s="21" t="s">
        <v>52</v>
      </c>
      <c r="B18" s="21" t="s">
        <v>53</v>
      </c>
      <c r="C18" s="21" t="s">
        <v>54</v>
      </c>
      <c r="D18" s="23">
        <v>10</v>
      </c>
      <c r="E18" s="24">
        <v>0.033379629629629634</v>
      </c>
      <c r="F18" s="24">
        <v>0.033379629629629634</v>
      </c>
      <c r="G18" s="24">
        <f t="shared" si="0"/>
        <v>0.03479660339891024</v>
      </c>
      <c r="H18" s="25">
        <f t="shared" si="1"/>
        <v>0.034722222222222224</v>
      </c>
      <c r="I18" s="26">
        <f t="shared" si="2"/>
        <v>0.43125</v>
      </c>
      <c r="J18" s="27">
        <f t="shared" si="3"/>
        <v>0.01458333333333333</v>
      </c>
      <c r="K18" s="28">
        <v>0.04861111111111111</v>
      </c>
      <c r="L18" s="28">
        <f>SUM(K18-J18)</f>
        <v>0.03402777777777778</v>
      </c>
      <c r="M18" s="29">
        <f>SUM(H18-L18)</f>
        <v>0.000694444444444442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2.75">
      <c r="A19" s="21" t="s">
        <v>55</v>
      </c>
      <c r="B19" s="21" t="s">
        <v>56</v>
      </c>
      <c r="C19" s="21" t="s">
        <v>19</v>
      </c>
      <c r="D19" s="23">
        <v>10</v>
      </c>
      <c r="E19" s="24">
        <v>0.03333333333333333</v>
      </c>
      <c r="F19" s="24">
        <v>0.03333333333333333</v>
      </c>
      <c r="G19" s="24">
        <f t="shared" si="0"/>
        <v>0.03474834181305876</v>
      </c>
      <c r="H19" s="25">
        <f t="shared" si="1"/>
        <v>0.034722222222222224</v>
      </c>
      <c r="I19" s="26">
        <f t="shared" si="2"/>
        <v>0.43125</v>
      </c>
      <c r="J19" s="27">
        <f t="shared" si="3"/>
        <v>0.01458333333333333</v>
      </c>
      <c r="K19" s="28">
        <v>0.0528587962962963</v>
      </c>
      <c r="L19" s="28">
        <f>SUM(K19-J19)</f>
        <v>0.03827546296296297</v>
      </c>
      <c r="M19" s="33">
        <f>SUM(L19-H19)</f>
        <v>0.0035532407407407457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2.75">
      <c r="A20" s="21" t="s">
        <v>57</v>
      </c>
      <c r="B20" s="21" t="s">
        <v>58</v>
      </c>
      <c r="C20" s="22" t="s">
        <v>59</v>
      </c>
      <c r="D20" s="23">
        <v>10</v>
      </c>
      <c r="E20" s="24">
        <v>0.03128472222222222</v>
      </c>
      <c r="F20" s="24">
        <v>0.03159722222222222</v>
      </c>
      <c r="G20" s="24">
        <f t="shared" si="0"/>
        <v>0.03293853234362862</v>
      </c>
      <c r="H20" s="25">
        <f t="shared" si="1"/>
        <v>0.03298611111111111</v>
      </c>
      <c r="I20" s="26">
        <f t="shared" si="2"/>
        <v>0.4329861111111111</v>
      </c>
      <c r="J20" s="27">
        <f t="shared" si="3"/>
        <v>0.016319444444444442</v>
      </c>
      <c r="K20" s="28">
        <v>0.04844907407407408</v>
      </c>
      <c r="L20" s="28">
        <f>SUM(K20-J20)</f>
        <v>0.03212962962962964</v>
      </c>
      <c r="M20" s="29">
        <f>SUM(H20-L20)</f>
        <v>0.000856481481481472</v>
      </c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2.75">
      <c r="A21" s="21" t="s">
        <v>60</v>
      </c>
      <c r="B21" s="21" t="s">
        <v>61</v>
      </c>
      <c r="C21" s="22" t="s">
        <v>33</v>
      </c>
      <c r="D21" s="23">
        <v>10.4</v>
      </c>
      <c r="E21" s="24">
        <v>0.03125</v>
      </c>
      <c r="F21" s="24">
        <v>0.03125</v>
      </c>
      <c r="G21" s="24">
        <f t="shared" si="0"/>
        <v>0.03125</v>
      </c>
      <c r="H21" s="25">
        <f t="shared" si="1"/>
        <v>0.03125</v>
      </c>
      <c r="I21" s="26">
        <f t="shared" si="2"/>
        <v>0.43472222222222223</v>
      </c>
      <c r="J21" s="27">
        <f t="shared" si="3"/>
        <v>0.018055555555555554</v>
      </c>
      <c r="K21" s="28">
        <v>0.05236111111111111</v>
      </c>
      <c r="L21" s="28">
        <f>SUM(K21-J21)</f>
        <v>0.034305555555555554</v>
      </c>
      <c r="M21" s="33">
        <f>SUM(L21-H21)</f>
        <v>0.0030555555555555544</v>
      </c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2.75">
      <c r="A22" s="21" t="s">
        <v>62</v>
      </c>
      <c r="B22" s="21" t="s">
        <v>63</v>
      </c>
      <c r="C22" s="21" t="s">
        <v>64</v>
      </c>
      <c r="D22" s="23">
        <v>5</v>
      </c>
      <c r="E22" s="24">
        <v>0.013888888888888888</v>
      </c>
      <c r="F22" s="24">
        <v>0.013888888888888888</v>
      </c>
      <c r="G22" s="24">
        <f t="shared" si="0"/>
        <v>0.03018663048843137</v>
      </c>
      <c r="H22" s="25">
        <f t="shared" si="1"/>
        <v>0.030208333333333334</v>
      </c>
      <c r="I22" s="26">
        <f t="shared" si="2"/>
        <v>0.4357638888888889</v>
      </c>
      <c r="J22" s="27">
        <f t="shared" si="3"/>
        <v>0.01909722222222222</v>
      </c>
      <c r="K22" s="28">
        <v>0.05143518518518519</v>
      </c>
      <c r="L22" s="28">
        <f>SUM(K22-J22)</f>
        <v>0.03233796296296297</v>
      </c>
      <c r="M22" s="33">
        <f>SUM(L22-H22)</f>
        <v>0.0021296296296296376</v>
      </c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32" customFormat="1" ht="12.75">
      <c r="A23" s="21" t="s">
        <v>65</v>
      </c>
      <c r="B23" s="21" t="s">
        <v>66</v>
      </c>
      <c r="C23" s="22" t="s">
        <v>67</v>
      </c>
      <c r="D23" s="23">
        <v>5</v>
      </c>
      <c r="E23" s="24">
        <v>0.013807870370370371</v>
      </c>
      <c r="F23" s="24">
        <v>0.013807870370370371</v>
      </c>
      <c r="G23" s="24">
        <f t="shared" si="0"/>
        <v>0.030010541810582193</v>
      </c>
      <c r="H23" s="25">
        <f t="shared" si="1"/>
        <v>0.030034722222222223</v>
      </c>
      <c r="I23" s="26">
        <f t="shared" si="2"/>
        <v>0.43593750000000003</v>
      </c>
      <c r="J23" s="27">
        <f t="shared" si="3"/>
        <v>0.01927083333333333</v>
      </c>
      <c r="K23" s="28">
        <v>0.04868055555555556</v>
      </c>
      <c r="L23" s="28">
        <f>SUM(K23-J23)</f>
        <v>0.02940972222222223</v>
      </c>
      <c r="M23" s="29">
        <f>SUM(H23-L23)</f>
        <v>0.0006249999999999936</v>
      </c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32" customFormat="1" ht="12.75">
      <c r="A24" s="21" t="s">
        <v>68</v>
      </c>
      <c r="B24" s="21" t="s">
        <v>39</v>
      </c>
      <c r="C24" s="22" t="s">
        <v>69</v>
      </c>
      <c r="D24" s="23">
        <v>5</v>
      </c>
      <c r="E24" s="24">
        <v>0.013715277777777778</v>
      </c>
      <c r="F24" s="24">
        <v>0.013715277777777778</v>
      </c>
      <c r="G24" s="24">
        <f t="shared" si="0"/>
        <v>0.02980929760732598</v>
      </c>
      <c r="H24" s="25">
        <f t="shared" si="1"/>
        <v>0.029861111111111113</v>
      </c>
      <c r="I24" s="26">
        <f t="shared" si="2"/>
        <v>0.4361111111111111</v>
      </c>
      <c r="J24" s="27">
        <f t="shared" si="3"/>
        <v>0.01944444444444444</v>
      </c>
      <c r="K24" s="28">
        <v>0.04943287037037037</v>
      </c>
      <c r="L24" s="28">
        <f>SUM(K24-J24)</f>
        <v>0.02998842592592593</v>
      </c>
      <c r="M24" s="33">
        <f>SUM(L24-H24)</f>
        <v>0.0001273148148148162</v>
      </c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32" customFormat="1" ht="12.75">
      <c r="A25" s="21" t="s">
        <v>70</v>
      </c>
      <c r="B25" s="21" t="s">
        <v>53</v>
      </c>
      <c r="C25" s="21" t="s">
        <v>71</v>
      </c>
      <c r="D25" s="23">
        <v>5</v>
      </c>
      <c r="E25" s="24">
        <v>0.013564814814814816</v>
      </c>
      <c r="F25" s="24">
        <v>0.013564814814814816</v>
      </c>
      <c r="G25" s="24">
        <f t="shared" si="0"/>
        <v>0.029482275777034644</v>
      </c>
      <c r="H25" s="25">
        <f t="shared" si="1"/>
        <v>0.029513888888888888</v>
      </c>
      <c r="I25" s="26">
        <f t="shared" si="2"/>
        <v>0.43645833333333334</v>
      </c>
      <c r="J25" s="27">
        <f t="shared" si="3"/>
        <v>0.019791666666666666</v>
      </c>
      <c r="K25" s="28">
        <v>0.04895833333333333</v>
      </c>
      <c r="L25" s="28">
        <f>SUM(K25-J25)</f>
        <v>0.029166666666666667</v>
      </c>
      <c r="M25" s="29">
        <f>SUM(H25-L25)</f>
        <v>0.000347222222222221</v>
      </c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32" customFormat="1" ht="12.75">
      <c r="A26" s="21" t="s">
        <v>72</v>
      </c>
      <c r="B26" s="21" t="s">
        <v>39</v>
      </c>
      <c r="C26" s="21" t="s">
        <v>73</v>
      </c>
      <c r="D26" s="23">
        <v>5</v>
      </c>
      <c r="E26" s="24">
        <v>0.013541666666666667</v>
      </c>
      <c r="F26" s="24">
        <v>0.013541666666666667</v>
      </c>
      <c r="G26" s="24">
        <f t="shared" si="0"/>
        <v>0.029431964726220592</v>
      </c>
      <c r="H26" s="25">
        <f t="shared" si="1"/>
        <v>0.029513888888888888</v>
      </c>
      <c r="I26" s="26">
        <f t="shared" si="2"/>
        <v>0.43645833333333334</v>
      </c>
      <c r="J26" s="27">
        <f t="shared" si="3"/>
        <v>0.019791666666666666</v>
      </c>
      <c r="K26" s="28">
        <v>0.04888888888888889</v>
      </c>
      <c r="L26" s="28">
        <f>SUM(K26-J26)</f>
        <v>0.029097222222222226</v>
      </c>
      <c r="M26" s="29">
        <f>SUM(H26-L26)</f>
        <v>0.0004166666666666624</v>
      </c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2.75">
      <c r="A27" s="21" t="s">
        <v>74</v>
      </c>
      <c r="B27" s="21" t="s">
        <v>75</v>
      </c>
      <c r="C27" s="22" t="s">
        <v>19</v>
      </c>
      <c r="D27" s="23">
        <v>10</v>
      </c>
      <c r="E27" s="24">
        <v>0.027777777777777776</v>
      </c>
      <c r="F27" s="24">
        <v>0.027777777777777776</v>
      </c>
      <c r="G27" s="24">
        <f t="shared" si="0"/>
        <v>0.0289569515108823</v>
      </c>
      <c r="H27" s="25">
        <f t="shared" si="1"/>
        <v>0.028993055555555557</v>
      </c>
      <c r="I27" s="26">
        <f t="shared" si="2"/>
        <v>0.4369791666666667</v>
      </c>
      <c r="J27" s="27">
        <f t="shared" si="3"/>
        <v>0.020312499999999997</v>
      </c>
      <c r="K27" s="28">
        <v>0.04771990740740741</v>
      </c>
      <c r="L27" s="28">
        <f>SUM(K27-J27)</f>
        <v>0.027407407407407415</v>
      </c>
      <c r="M27" s="29">
        <f>SUM(H27-L27)</f>
        <v>0.0015856481481481416</v>
      </c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32" customFormat="1" ht="12.75">
      <c r="A28" s="21" t="s">
        <v>76</v>
      </c>
      <c r="B28" s="21" t="s">
        <v>77</v>
      </c>
      <c r="C28" s="21" t="s">
        <v>78</v>
      </c>
      <c r="D28" s="23">
        <v>10</v>
      </c>
      <c r="E28" s="24">
        <v>0.02758101851851852</v>
      </c>
      <c r="F28" s="24">
        <v>0.027604166666666666</v>
      </c>
      <c r="G28" s="24">
        <f t="shared" si="0"/>
        <v>0.028775970563939286</v>
      </c>
      <c r="H28" s="25">
        <f t="shared" si="1"/>
        <v>0.028819444444444446</v>
      </c>
      <c r="I28" s="26">
        <f t="shared" si="2"/>
        <v>0.4371527777777778</v>
      </c>
      <c r="J28" s="27">
        <f t="shared" si="3"/>
        <v>0.020486111111111108</v>
      </c>
      <c r="K28" s="28">
        <v>0.05042824074074074</v>
      </c>
      <c r="L28" s="28">
        <f>SUM(K28-J28)</f>
        <v>0.02994212962962963</v>
      </c>
      <c r="M28" s="33">
        <f>SUM(L28-H28)</f>
        <v>0.001122685185185185</v>
      </c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2.75">
      <c r="A29" s="21" t="s">
        <v>79</v>
      </c>
      <c r="B29" s="21" t="s">
        <v>80</v>
      </c>
      <c r="C29" s="22" t="s">
        <v>19</v>
      </c>
      <c r="D29" s="23">
        <v>5</v>
      </c>
      <c r="E29" s="24">
        <v>0.012916666666666667</v>
      </c>
      <c r="F29" s="24">
        <v>0.012916666666666667</v>
      </c>
      <c r="G29" s="24">
        <f t="shared" si="0"/>
        <v>0.028073566354241176</v>
      </c>
      <c r="H29" s="25">
        <f t="shared" si="1"/>
        <v>0.028125</v>
      </c>
      <c r="I29" s="26">
        <f t="shared" si="2"/>
        <v>0.4378472222222222</v>
      </c>
      <c r="J29" s="27">
        <f t="shared" si="3"/>
        <v>0.021180555555555553</v>
      </c>
      <c r="K29" s="28">
        <v>0.050173611111111106</v>
      </c>
      <c r="L29" s="28">
        <f>SUM(K29-J29)</f>
        <v>0.028993055555555553</v>
      </c>
      <c r="M29" s="33">
        <f>SUM(L29-H29)</f>
        <v>0.0008680555555555525</v>
      </c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32" customFormat="1" ht="12.75">
      <c r="A30" s="21" t="s">
        <v>81</v>
      </c>
      <c r="B30" s="21" t="s">
        <v>82</v>
      </c>
      <c r="C30" s="22" t="s">
        <v>33</v>
      </c>
      <c r="D30" s="23">
        <v>10.4</v>
      </c>
      <c r="E30" s="24">
        <v>0.027777777777777776</v>
      </c>
      <c r="F30" s="24">
        <v>0.027777777777777776</v>
      </c>
      <c r="G30" s="24">
        <f t="shared" si="0"/>
        <v>0.027777777777777776</v>
      </c>
      <c r="H30" s="25">
        <f t="shared" si="1"/>
        <v>0.027777777777777776</v>
      </c>
      <c r="I30" s="26">
        <f t="shared" si="2"/>
        <v>0.43819444444444444</v>
      </c>
      <c r="J30" s="27">
        <f t="shared" si="3"/>
        <v>0.021527777777777778</v>
      </c>
      <c r="K30" s="28">
        <v>0.05123842592592592</v>
      </c>
      <c r="L30" s="28">
        <f>SUM(K30-J30)</f>
        <v>0.029710648148148146</v>
      </c>
      <c r="M30" s="33">
        <f>SUM(L30-H30)</f>
        <v>0.0019328703703703695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32" customFormat="1" ht="12.75">
      <c r="A31" s="21" t="s">
        <v>83</v>
      </c>
      <c r="B31" s="21" t="s">
        <v>84</v>
      </c>
      <c r="C31" s="22" t="s">
        <v>85</v>
      </c>
      <c r="D31" s="23">
        <v>5</v>
      </c>
      <c r="E31" s="24">
        <v>0.012453703703703703</v>
      </c>
      <c r="F31" s="24">
        <v>0.012499999999999999</v>
      </c>
      <c r="G31" s="24">
        <f t="shared" si="0"/>
        <v>0.027167967439588235</v>
      </c>
      <c r="H31" s="25">
        <f t="shared" si="1"/>
        <v>0.027083333333333334</v>
      </c>
      <c r="I31" s="26">
        <f t="shared" si="2"/>
        <v>0.4388888888888889</v>
      </c>
      <c r="J31" s="27">
        <f t="shared" si="3"/>
        <v>0.02222222222222222</v>
      </c>
      <c r="K31" s="28">
        <v>0.04883101851851852</v>
      </c>
      <c r="L31" s="28">
        <f>SUM(K31-J31)</f>
        <v>0.026608796296296297</v>
      </c>
      <c r="M31" s="29">
        <f>SUM(H31-L31)</f>
        <v>0.0004745370370370372</v>
      </c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32" customFormat="1" ht="12.75">
      <c r="A32" s="21" t="s">
        <v>86</v>
      </c>
      <c r="B32" s="21" t="s">
        <v>87</v>
      </c>
      <c r="C32" s="22" t="s">
        <v>88</v>
      </c>
      <c r="D32" s="23">
        <v>5</v>
      </c>
      <c r="E32" s="24">
        <v>0.01238425925925926</v>
      </c>
      <c r="F32" s="24">
        <v>0.01238425925925926</v>
      </c>
      <c r="G32" s="24">
        <f t="shared" si="0"/>
        <v>0.026916412185517977</v>
      </c>
      <c r="H32" s="25">
        <f t="shared" si="1"/>
        <v>0.026909722222222224</v>
      </c>
      <c r="I32" s="26">
        <f t="shared" si="2"/>
        <v>0.4390625</v>
      </c>
      <c r="J32" s="27">
        <f t="shared" si="3"/>
        <v>0.02239583333333333</v>
      </c>
      <c r="K32" s="28">
        <v>0.05103009259259259</v>
      </c>
      <c r="L32" s="28">
        <f>SUM(K32-J32)</f>
        <v>0.028634259259259262</v>
      </c>
      <c r="M32" s="33">
        <f>SUM(L32-H32)</f>
        <v>0.0017245370370370383</v>
      </c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32" customFormat="1" ht="12.75">
      <c r="A33" s="35"/>
      <c r="B33" s="35"/>
      <c r="C33" s="36"/>
      <c r="D33" s="37"/>
      <c r="E33" s="38"/>
      <c r="F33" s="38"/>
      <c r="G33" s="38"/>
      <c r="H33" s="39"/>
      <c r="I33" s="40"/>
      <c r="J33" s="41"/>
      <c r="K33" s="23"/>
      <c r="L33" s="23"/>
      <c r="M33" s="23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10" s="4" customFormat="1" ht="12.75">
      <c r="A34" s="42"/>
      <c r="B34" s="42"/>
      <c r="C34" s="43"/>
      <c r="E34" s="44"/>
      <c r="F34" s="44"/>
      <c r="G34" s="44"/>
      <c r="H34" s="44"/>
      <c r="J34" s="45"/>
    </row>
    <row r="35" spans="1:10" s="4" customFormat="1" ht="12.75">
      <c r="A35" s="42"/>
      <c r="B35" s="42"/>
      <c r="C35" s="43"/>
      <c r="E35" s="44"/>
      <c r="F35" s="44"/>
      <c r="G35" s="44"/>
      <c r="H35" s="44"/>
      <c r="J35" s="45"/>
    </row>
    <row r="36" spans="1:26" ht="12.75">
      <c r="A36" s="46"/>
      <c r="B36" s="46"/>
      <c r="C36" s="46"/>
      <c r="D36" s="47"/>
      <c r="E36" s="48"/>
      <c r="F36" s="48"/>
      <c r="G36" s="48"/>
      <c r="H36" s="49"/>
      <c r="I36" s="50"/>
      <c r="J36" s="51"/>
      <c r="K36" s="23"/>
      <c r="L36" s="23"/>
      <c r="M36" s="23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32" customFormat="1" ht="12.75">
      <c r="A37" s="21"/>
      <c r="B37" s="21"/>
      <c r="C37" s="22"/>
      <c r="D37" s="23"/>
      <c r="E37" s="24"/>
      <c r="F37" s="24"/>
      <c r="G37" s="24"/>
      <c r="H37" s="25"/>
      <c r="I37" s="26"/>
      <c r="J37" s="27"/>
      <c r="K37" s="23"/>
      <c r="L37" s="23"/>
      <c r="M37" s="23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32" customFormat="1" ht="12.75">
      <c r="A38" s="21"/>
      <c r="B38" s="21"/>
      <c r="C38" s="22"/>
      <c r="D38" s="23"/>
      <c r="E38" s="24"/>
      <c r="F38" s="24"/>
      <c r="G38" s="24"/>
      <c r="H38" s="25"/>
      <c r="I38" s="26"/>
      <c r="J38" s="27"/>
      <c r="K38" s="23"/>
      <c r="L38" s="23"/>
      <c r="M38" s="23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32" customFormat="1" ht="12.75">
      <c r="A39" s="21"/>
      <c r="B39" s="21"/>
      <c r="C39" s="22"/>
      <c r="D39" s="23"/>
      <c r="E39" s="24"/>
      <c r="F39" s="24"/>
      <c r="G39" s="24"/>
      <c r="H39" s="25"/>
      <c r="I39" s="26"/>
      <c r="J39" s="27"/>
      <c r="K39" s="23"/>
      <c r="L39" s="23"/>
      <c r="M39" s="23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32" customFormat="1" ht="12.75">
      <c r="A40" s="21"/>
      <c r="B40" s="21"/>
      <c r="C40" s="22"/>
      <c r="D40" s="23"/>
      <c r="E40" s="24"/>
      <c r="F40" s="24"/>
      <c r="G40" s="24"/>
      <c r="H40" s="25"/>
      <c r="I40" s="26"/>
      <c r="J40" s="27"/>
      <c r="K40" s="23"/>
      <c r="L40" s="23"/>
      <c r="M40" s="23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32" customFormat="1" ht="12.75">
      <c r="A41" s="21"/>
      <c r="B41" s="21"/>
      <c r="C41" s="22"/>
      <c r="D41" s="23"/>
      <c r="E41" s="24"/>
      <c r="F41" s="24"/>
      <c r="G41" s="24"/>
      <c r="H41" s="25"/>
      <c r="I41" s="26"/>
      <c r="J41" s="27"/>
      <c r="K41" s="23"/>
      <c r="L41" s="23"/>
      <c r="M41" s="23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32" customFormat="1" ht="12.75">
      <c r="A42" s="21"/>
      <c r="B42" s="21"/>
      <c r="C42" s="21"/>
      <c r="D42" s="23"/>
      <c r="E42" s="24"/>
      <c r="F42" s="24"/>
      <c r="G42" s="24"/>
      <c r="H42" s="25"/>
      <c r="I42" s="26"/>
      <c r="J42" s="27"/>
      <c r="K42" s="23"/>
      <c r="L42" s="23"/>
      <c r="M42" s="23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32" customFormat="1" ht="12.75">
      <c r="A43" s="21"/>
      <c r="B43" s="21"/>
      <c r="C43" s="21"/>
      <c r="D43" s="23"/>
      <c r="E43" s="24"/>
      <c r="F43" s="24"/>
      <c r="G43" s="24"/>
      <c r="H43" s="25"/>
      <c r="I43" s="26"/>
      <c r="J43" s="27"/>
      <c r="K43" s="23"/>
      <c r="L43" s="23"/>
      <c r="M43" s="23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2.75">
      <c r="A44" s="21"/>
      <c r="B44" s="21"/>
      <c r="C44" s="22"/>
      <c r="D44" s="23"/>
      <c r="E44" s="24"/>
      <c r="F44" s="24"/>
      <c r="G44" s="24"/>
      <c r="H44" s="25"/>
      <c r="I44" s="26"/>
      <c r="J44" s="27"/>
      <c r="K44" s="23"/>
      <c r="L44" s="23"/>
      <c r="M44" s="23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32" customFormat="1" ht="12.75">
      <c r="A45" s="21"/>
      <c r="B45" s="21"/>
      <c r="C45" s="22"/>
      <c r="D45" s="52"/>
      <c r="E45" s="25"/>
      <c r="F45" s="25"/>
      <c r="G45" s="24"/>
      <c r="H45" s="25"/>
      <c r="I45" s="26"/>
      <c r="J45" s="27"/>
      <c r="K45" s="23"/>
      <c r="L45" s="23"/>
      <c r="M45" s="23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2" s="32" customFormat="1" ht="12.75">
      <c r="A46" s="21"/>
      <c r="B46" s="21"/>
      <c r="C46" s="22"/>
      <c r="D46" s="52"/>
      <c r="E46" s="25"/>
      <c r="F46" s="25"/>
      <c r="G46" s="24"/>
      <c r="H46" s="25"/>
      <c r="I46" s="26"/>
      <c r="J46" s="27"/>
      <c r="K46" s="23"/>
      <c r="L46" s="23"/>
      <c r="M46" s="23"/>
      <c r="N46" s="20"/>
      <c r="O46" s="20"/>
      <c r="P46" s="20"/>
      <c r="Q46" s="20"/>
      <c r="R46" s="20"/>
      <c r="S46" s="20"/>
      <c r="T46" s="20"/>
      <c r="U46" s="20"/>
      <c r="V46" s="20"/>
    </row>
    <row r="48" ht="12.75">
      <c r="D48" s="2"/>
    </row>
    <row r="49" ht="12.75">
      <c r="D49" s="2"/>
    </row>
    <row r="50" ht="12.75">
      <c r="D50" s="2"/>
    </row>
    <row r="51" ht="12.75">
      <c r="D51" s="2"/>
    </row>
  </sheetData>
  <sheetProtection selectLockedCells="1" selectUnlockedCells="1"/>
  <autoFilter ref="A1:J44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4">
      <selection activeCell="A1" sqref="A1"/>
    </sheetView>
  </sheetViews>
  <sheetFormatPr defaultColWidth="9.140625" defaultRowHeight="15"/>
  <cols>
    <col min="1" max="1" width="5.8515625" style="0" customWidth="1"/>
    <col min="2" max="2" width="8.140625" style="3" customWidth="1"/>
    <col min="3" max="4" width="11.7109375" style="3" customWidth="1"/>
    <col min="5" max="5" width="2.7109375" style="0" customWidth="1"/>
    <col min="6" max="6" width="5.8515625" style="0" customWidth="1"/>
    <col min="7" max="7" width="8.140625" style="3" customWidth="1"/>
    <col min="8" max="9" width="11.7109375" style="3" customWidth="1"/>
    <col min="10" max="10" width="2.7109375" style="0" customWidth="1"/>
    <col min="11" max="11" width="5.8515625" style="0" customWidth="1"/>
    <col min="12" max="12" width="8.140625" style="3" customWidth="1"/>
    <col min="13" max="14" width="11.7109375" style="3" customWidth="1"/>
  </cols>
  <sheetData>
    <row r="1" spans="1:20" s="56" customFormat="1" ht="12.75">
      <c r="A1" s="53" t="s">
        <v>89</v>
      </c>
      <c r="B1" s="53" t="s">
        <v>3</v>
      </c>
      <c r="C1" s="53" t="s">
        <v>90</v>
      </c>
      <c r="D1" s="53" t="s">
        <v>91</v>
      </c>
      <c r="E1" s="54"/>
      <c r="F1" s="53" t="s">
        <v>89</v>
      </c>
      <c r="G1" s="53" t="s">
        <v>3</v>
      </c>
      <c r="H1" s="53" t="s">
        <v>90</v>
      </c>
      <c r="I1" s="53" t="s">
        <v>91</v>
      </c>
      <c r="J1" s="54"/>
      <c r="K1" s="53" t="s">
        <v>89</v>
      </c>
      <c r="L1" s="53" t="s">
        <v>3</v>
      </c>
      <c r="M1" s="53" t="s">
        <v>90</v>
      </c>
      <c r="N1" s="53" t="s">
        <v>91</v>
      </c>
      <c r="O1" s="55"/>
      <c r="P1" s="55"/>
      <c r="Q1" s="55"/>
      <c r="R1" s="55"/>
      <c r="S1" s="55"/>
      <c r="T1" s="55"/>
    </row>
    <row r="2" spans="1:20" ht="12.75">
      <c r="A2" s="57">
        <v>5</v>
      </c>
      <c r="B2" s="25">
        <v>0.012499999999999999</v>
      </c>
      <c r="C2" s="24">
        <f>(POWER(10.4/A2,1.06))*B2</f>
        <v>0.027167967439588235</v>
      </c>
      <c r="D2" s="25">
        <f>ROUND(C2*((24*60*60)/15),0)/((24*60*60)/15)</f>
        <v>0.027083333333333334</v>
      </c>
      <c r="E2" s="20"/>
      <c r="F2" s="57">
        <v>10</v>
      </c>
      <c r="G2" s="25">
        <v>0.02291666666666667</v>
      </c>
      <c r="H2" s="24">
        <f>(POWER(10.4/F2,1.06))*G2</f>
        <v>0.0238894849964779</v>
      </c>
      <c r="I2" s="25">
        <f aca="true" t="shared" si="0" ref="I2:I30">ROUND(H2*((24*60*60)/15),0)/((24*60*60)/15)</f>
        <v>0.023958333333333335</v>
      </c>
      <c r="J2" s="20"/>
      <c r="K2" s="58">
        <v>21.1</v>
      </c>
      <c r="L2" s="25">
        <v>0.05625</v>
      </c>
      <c r="M2" s="24">
        <f>(POWER(10.4/K2,1.06))*L2</f>
        <v>0.026572870058231</v>
      </c>
      <c r="N2" s="25">
        <f aca="true" t="shared" si="1" ref="N2:N30">ROUND(M2*((24*60*60)/15),0)/((24*60*60)/15)</f>
        <v>0.0265625</v>
      </c>
      <c r="O2" s="20"/>
      <c r="P2" s="20"/>
      <c r="Q2" s="20"/>
      <c r="R2" s="20"/>
      <c r="S2" s="20"/>
      <c r="T2" s="20"/>
    </row>
    <row r="3" spans="1:20" s="31" customFormat="1" ht="12.75">
      <c r="A3" s="57">
        <v>5</v>
      </c>
      <c r="B3" s="25">
        <f>B2+0.5/(24*60)</f>
        <v>0.012847222222222222</v>
      </c>
      <c r="C3" s="24">
        <f aca="true" t="shared" si="2" ref="C3:C20">(POWER(10.4/A3,1.06))*B3</f>
        <v>0.02792263320179902</v>
      </c>
      <c r="D3" s="25">
        <f aca="true" t="shared" si="3" ref="D3:D30">ROUND(C3*((24*60*60)/15),0)/((24*60*60)/15)</f>
        <v>0.02795138888888889</v>
      </c>
      <c r="E3" s="30"/>
      <c r="F3" s="58">
        <v>10</v>
      </c>
      <c r="G3" s="25">
        <f>G2+1.5/(24*60)</f>
        <v>0.023958333333333335</v>
      </c>
      <c r="H3" s="24">
        <f aca="true" t="shared" si="4" ref="H3:H20">(POWER(10.4/F3,1.06))*G3</f>
        <v>0.02497537067813599</v>
      </c>
      <c r="I3" s="25">
        <f t="shared" si="0"/>
        <v>0.025</v>
      </c>
      <c r="J3" s="30"/>
      <c r="K3" s="58">
        <v>21.1</v>
      </c>
      <c r="L3" s="25">
        <f>L2+3/(24*60)</f>
        <v>0.058333333333333334</v>
      </c>
      <c r="M3" s="24">
        <f aca="true" t="shared" si="5" ref="M3:M20">(POWER(10.4/K3,1.06))*L3</f>
        <v>0.02755705043075807</v>
      </c>
      <c r="N3" s="25">
        <f t="shared" si="1"/>
        <v>0.027604166666666666</v>
      </c>
      <c r="O3" s="30"/>
      <c r="P3" s="30"/>
      <c r="Q3" s="30"/>
      <c r="R3" s="30"/>
      <c r="S3" s="30"/>
      <c r="T3" s="30"/>
    </row>
    <row r="4" spans="1:20" ht="12.75">
      <c r="A4" s="58">
        <v>5</v>
      </c>
      <c r="B4" s="25">
        <f aca="true" t="shared" si="6" ref="B4:B20">B3+0.5/(24*60)</f>
        <v>0.013194444444444444</v>
      </c>
      <c r="C4" s="24">
        <f t="shared" si="2"/>
        <v>0.028677298964009806</v>
      </c>
      <c r="D4" s="25">
        <f t="shared" si="3"/>
        <v>0.028645833333333332</v>
      </c>
      <c r="E4" s="20"/>
      <c r="F4" s="58">
        <v>10</v>
      </c>
      <c r="G4" s="25">
        <f aca="true" t="shared" si="7" ref="G4:G20">G3+1.5/(24*60)</f>
        <v>0.025</v>
      </c>
      <c r="H4" s="24">
        <f t="shared" si="4"/>
        <v>0.026061256359794074</v>
      </c>
      <c r="I4" s="25">
        <f t="shared" si="0"/>
        <v>0.026041666666666668</v>
      </c>
      <c r="J4" s="20"/>
      <c r="K4" s="58">
        <v>21.1</v>
      </c>
      <c r="L4" s="25">
        <f aca="true" t="shared" si="8" ref="L4:L20">L3+3/(24*60)</f>
        <v>0.06041666666666667</v>
      </c>
      <c r="M4" s="24">
        <f t="shared" si="5"/>
        <v>0.028541230803285147</v>
      </c>
      <c r="N4" s="25">
        <f t="shared" si="1"/>
        <v>0.02847222222222222</v>
      </c>
      <c r="O4" s="20"/>
      <c r="P4" s="20"/>
      <c r="Q4" s="20"/>
      <c r="R4" s="20"/>
      <c r="S4" s="20"/>
      <c r="T4" s="20"/>
    </row>
    <row r="5" spans="1:20" ht="12.75">
      <c r="A5" s="58">
        <v>5</v>
      </c>
      <c r="B5" s="25">
        <f t="shared" si="6"/>
        <v>0.013541666666666667</v>
      </c>
      <c r="C5" s="24">
        <f t="shared" si="2"/>
        <v>0.029431964726220592</v>
      </c>
      <c r="D5" s="25">
        <f t="shared" si="3"/>
        <v>0.029513888888888888</v>
      </c>
      <c r="E5" s="20"/>
      <c r="F5" s="58">
        <v>10</v>
      </c>
      <c r="G5" s="25">
        <f t="shared" si="7"/>
        <v>0.026041666666666668</v>
      </c>
      <c r="H5" s="24">
        <f t="shared" si="4"/>
        <v>0.02714714204145216</v>
      </c>
      <c r="I5" s="25">
        <f t="shared" si="0"/>
        <v>0.027083333333333334</v>
      </c>
      <c r="J5" s="20"/>
      <c r="K5" s="58">
        <v>21.1</v>
      </c>
      <c r="L5" s="25">
        <f t="shared" si="8"/>
        <v>0.0625</v>
      </c>
      <c r="M5" s="24">
        <f t="shared" si="5"/>
        <v>0.02952541117581222</v>
      </c>
      <c r="N5" s="25">
        <f t="shared" si="1"/>
        <v>0.029513888888888888</v>
      </c>
      <c r="O5" s="20"/>
      <c r="P5" s="20"/>
      <c r="Q5" s="20"/>
      <c r="R5" s="20"/>
      <c r="S5" s="20"/>
      <c r="T5" s="20"/>
    </row>
    <row r="6" spans="1:20" s="32" customFormat="1" ht="13.5" customHeight="1">
      <c r="A6" s="58">
        <v>5</v>
      </c>
      <c r="B6" s="25">
        <f t="shared" si="6"/>
        <v>0.01388888888888889</v>
      </c>
      <c r="C6" s="24">
        <f t="shared" si="2"/>
        <v>0.030186630488431374</v>
      </c>
      <c r="D6" s="25">
        <f t="shared" si="3"/>
        <v>0.030208333333333334</v>
      </c>
      <c r="E6" s="20"/>
      <c r="F6" s="58">
        <v>10</v>
      </c>
      <c r="G6" s="25">
        <f t="shared" si="7"/>
        <v>0.027083333333333334</v>
      </c>
      <c r="H6" s="24">
        <f t="shared" si="4"/>
        <v>0.028233027723110246</v>
      </c>
      <c r="I6" s="25">
        <f t="shared" si="0"/>
        <v>0.02829861111111111</v>
      </c>
      <c r="J6" s="20"/>
      <c r="K6" s="58">
        <v>21.1</v>
      </c>
      <c r="L6" s="25">
        <f t="shared" si="8"/>
        <v>0.06458333333333334</v>
      </c>
      <c r="M6" s="24">
        <f t="shared" si="5"/>
        <v>0.030509591548339297</v>
      </c>
      <c r="N6" s="25">
        <f t="shared" si="1"/>
        <v>0.030555555555555555</v>
      </c>
      <c r="O6" s="20"/>
      <c r="P6" s="20"/>
      <c r="Q6" s="20"/>
      <c r="R6" s="20"/>
      <c r="S6" s="20"/>
      <c r="T6" s="20"/>
    </row>
    <row r="7" spans="1:20" s="32" customFormat="1" ht="13.5" customHeight="1">
      <c r="A7" s="58">
        <v>5</v>
      </c>
      <c r="B7" s="25">
        <f t="shared" si="6"/>
        <v>0.014236111111111113</v>
      </c>
      <c r="C7" s="24">
        <f t="shared" si="2"/>
        <v>0.03094129625064216</v>
      </c>
      <c r="D7" s="25">
        <f t="shared" si="3"/>
        <v>0.03090277777777778</v>
      </c>
      <c r="E7" s="20"/>
      <c r="F7" s="58">
        <v>10</v>
      </c>
      <c r="G7" s="25">
        <f t="shared" si="7"/>
        <v>0.028125</v>
      </c>
      <c r="H7" s="24">
        <f t="shared" si="4"/>
        <v>0.029318913404768332</v>
      </c>
      <c r="I7" s="25">
        <f t="shared" si="0"/>
        <v>0.029340277777777778</v>
      </c>
      <c r="J7" s="20"/>
      <c r="K7" s="58">
        <v>21.1</v>
      </c>
      <c r="L7" s="25">
        <f t="shared" si="8"/>
        <v>0.06666666666666668</v>
      </c>
      <c r="M7" s="24">
        <f t="shared" si="5"/>
        <v>0.03149377192086637</v>
      </c>
      <c r="N7" s="25">
        <f t="shared" si="1"/>
        <v>0.03142361111111111</v>
      </c>
      <c r="O7" s="20"/>
      <c r="P7" s="20"/>
      <c r="Q7" s="20"/>
      <c r="R7" s="20"/>
      <c r="S7" s="20"/>
      <c r="T7" s="20"/>
    </row>
    <row r="8" spans="1:20" s="32" customFormat="1" ht="12.75">
      <c r="A8" s="58">
        <v>5</v>
      </c>
      <c r="B8" s="25">
        <f t="shared" si="6"/>
        <v>0.014583333333333335</v>
      </c>
      <c r="C8" s="24">
        <f t="shared" si="2"/>
        <v>0.03169596201285295</v>
      </c>
      <c r="D8" s="25">
        <f t="shared" si="3"/>
        <v>0.03177083333333333</v>
      </c>
      <c r="E8" s="20"/>
      <c r="F8" s="58">
        <v>10</v>
      </c>
      <c r="G8" s="25">
        <f t="shared" si="7"/>
        <v>0.029166666666666667</v>
      </c>
      <c r="H8" s="24">
        <f t="shared" si="4"/>
        <v>0.030404799086426418</v>
      </c>
      <c r="I8" s="25">
        <f t="shared" si="0"/>
        <v>0.030381944444444444</v>
      </c>
      <c r="J8" s="20"/>
      <c r="K8" s="58">
        <v>21.1</v>
      </c>
      <c r="L8" s="25">
        <f t="shared" si="8"/>
        <v>0.06875000000000002</v>
      </c>
      <c r="M8" s="24">
        <f t="shared" si="5"/>
        <v>0.03247795229339345</v>
      </c>
      <c r="N8" s="25">
        <f t="shared" si="1"/>
        <v>0.03246527777777778</v>
      </c>
      <c r="O8" s="20"/>
      <c r="P8" s="20"/>
      <c r="Q8" s="20"/>
      <c r="R8" s="20"/>
      <c r="S8" s="20"/>
      <c r="T8" s="20"/>
    </row>
    <row r="9" spans="1:20" s="32" customFormat="1" ht="12.75">
      <c r="A9" s="58">
        <v>5</v>
      </c>
      <c r="B9" s="25">
        <f t="shared" si="6"/>
        <v>0.014930555555555558</v>
      </c>
      <c r="C9" s="24">
        <f t="shared" si="2"/>
        <v>0.03245062777506373</v>
      </c>
      <c r="D9" s="25">
        <f t="shared" si="3"/>
        <v>0.03246527777777778</v>
      </c>
      <c r="E9" s="20"/>
      <c r="F9" s="58">
        <v>10</v>
      </c>
      <c r="G9" s="25">
        <f t="shared" si="7"/>
        <v>0.030208333333333334</v>
      </c>
      <c r="H9" s="24">
        <f t="shared" si="4"/>
        <v>0.031490684768084504</v>
      </c>
      <c r="I9" s="25">
        <f t="shared" si="0"/>
        <v>0.03142361111111111</v>
      </c>
      <c r="J9" s="20"/>
      <c r="K9" s="58">
        <v>21.1</v>
      </c>
      <c r="L9" s="25">
        <f t="shared" si="8"/>
        <v>0.07083333333333336</v>
      </c>
      <c r="M9" s="24">
        <f t="shared" si="5"/>
        <v>0.033462132665920526</v>
      </c>
      <c r="N9" s="25">
        <f t="shared" si="1"/>
        <v>0.03350694444444444</v>
      </c>
      <c r="O9" s="20"/>
      <c r="P9" s="20"/>
      <c r="Q9" s="20"/>
      <c r="R9" s="20"/>
      <c r="S9" s="20"/>
      <c r="T9" s="20"/>
    </row>
    <row r="10" spans="1:20" s="34" customFormat="1" ht="12.75">
      <c r="A10" s="58">
        <v>5</v>
      </c>
      <c r="B10" s="25">
        <f t="shared" si="6"/>
        <v>0.01527777777777778</v>
      </c>
      <c r="C10" s="24">
        <f t="shared" si="2"/>
        <v>0.03320529353727452</v>
      </c>
      <c r="D10" s="25">
        <f t="shared" si="3"/>
        <v>0.03315972222222222</v>
      </c>
      <c r="E10" s="20"/>
      <c r="F10" s="58">
        <v>10</v>
      </c>
      <c r="G10" s="25">
        <f t="shared" si="7"/>
        <v>0.03125</v>
      </c>
      <c r="H10" s="24">
        <f t="shared" si="4"/>
        <v>0.03257657044974259</v>
      </c>
      <c r="I10" s="25">
        <f t="shared" si="0"/>
        <v>0.03263888888888889</v>
      </c>
      <c r="J10" s="20"/>
      <c r="K10" s="58">
        <v>21.1</v>
      </c>
      <c r="L10" s="25">
        <f t="shared" si="8"/>
        <v>0.0729166666666667</v>
      </c>
      <c r="M10" s="24">
        <f t="shared" si="5"/>
        <v>0.034446313038447605</v>
      </c>
      <c r="N10" s="25">
        <f t="shared" si="1"/>
        <v>0.034375</v>
      </c>
      <c r="O10" s="20"/>
      <c r="P10" s="20"/>
      <c r="Q10" s="20"/>
      <c r="R10" s="20"/>
      <c r="S10" s="20"/>
      <c r="T10" s="20"/>
    </row>
    <row r="11" spans="1:20" s="32" customFormat="1" ht="12.75">
      <c r="A11" s="58">
        <v>5</v>
      </c>
      <c r="B11" s="25">
        <f t="shared" si="6"/>
        <v>0.015625000000000003</v>
      </c>
      <c r="C11" s="24">
        <f t="shared" si="2"/>
        <v>0.0339599592994853</v>
      </c>
      <c r="D11" s="25">
        <f t="shared" si="3"/>
        <v>0.034027777777777775</v>
      </c>
      <c r="E11" s="20"/>
      <c r="F11" s="58">
        <v>10</v>
      </c>
      <c r="G11" s="25">
        <f t="shared" si="7"/>
        <v>0.03229166666666667</v>
      </c>
      <c r="H11" s="24">
        <f t="shared" si="4"/>
        <v>0.03366245613140068</v>
      </c>
      <c r="I11" s="25">
        <f t="shared" si="0"/>
        <v>0.033680555555555554</v>
      </c>
      <c r="J11" s="20"/>
      <c r="K11" s="58">
        <v>21.1</v>
      </c>
      <c r="L11" s="25">
        <f t="shared" si="8"/>
        <v>0.07500000000000004</v>
      </c>
      <c r="M11" s="24">
        <f t="shared" si="5"/>
        <v>0.035430493410974685</v>
      </c>
      <c r="N11" s="25">
        <f t="shared" si="1"/>
        <v>0.035416666666666666</v>
      </c>
      <c r="O11" s="20"/>
      <c r="P11" s="20"/>
      <c r="Q11" s="20"/>
      <c r="R11" s="20"/>
      <c r="S11" s="20"/>
      <c r="T11" s="20"/>
    </row>
    <row r="12" spans="1:20" s="32" customFormat="1" ht="12.75">
      <c r="A12" s="58">
        <v>5</v>
      </c>
      <c r="B12" s="25">
        <f t="shared" si="6"/>
        <v>0.015972222222222224</v>
      </c>
      <c r="C12" s="24">
        <f t="shared" si="2"/>
        <v>0.034714625061696085</v>
      </c>
      <c r="D12" s="25">
        <f t="shared" si="3"/>
        <v>0.034722222222222224</v>
      </c>
      <c r="E12" s="20"/>
      <c r="F12" s="58">
        <v>10</v>
      </c>
      <c r="G12" s="25">
        <f t="shared" si="7"/>
        <v>0.03333333333333334</v>
      </c>
      <c r="H12" s="24">
        <f t="shared" si="4"/>
        <v>0.03474834181305877</v>
      </c>
      <c r="I12" s="25">
        <f t="shared" si="0"/>
        <v>0.034722222222222224</v>
      </c>
      <c r="J12" s="20"/>
      <c r="K12" s="58">
        <v>21.1</v>
      </c>
      <c r="L12" s="25">
        <f t="shared" si="8"/>
        <v>0.07708333333333338</v>
      </c>
      <c r="M12" s="24">
        <f t="shared" si="5"/>
        <v>0.03641467378350176</v>
      </c>
      <c r="N12" s="25">
        <f t="shared" si="1"/>
        <v>0.036458333333333336</v>
      </c>
      <c r="O12" s="20"/>
      <c r="P12" s="20"/>
      <c r="Q12" s="20"/>
      <c r="R12" s="20"/>
      <c r="S12" s="20"/>
      <c r="T12" s="20"/>
    </row>
    <row r="13" spans="1:20" ht="12.75">
      <c r="A13" s="58">
        <v>5</v>
      </c>
      <c r="B13" s="25">
        <f t="shared" si="6"/>
        <v>0.016319444444444445</v>
      </c>
      <c r="C13" s="24">
        <f t="shared" si="2"/>
        <v>0.03546929082390687</v>
      </c>
      <c r="D13" s="25">
        <f t="shared" si="3"/>
        <v>0.035416666666666666</v>
      </c>
      <c r="E13" s="20"/>
      <c r="F13" s="58">
        <v>10</v>
      </c>
      <c r="G13" s="25">
        <f t="shared" si="7"/>
        <v>0.03437500000000001</v>
      </c>
      <c r="H13" s="24">
        <f t="shared" si="4"/>
        <v>0.03583422749471686</v>
      </c>
      <c r="I13" s="25">
        <f t="shared" si="0"/>
        <v>0.03576388888888889</v>
      </c>
      <c r="J13" s="20"/>
      <c r="K13" s="58">
        <v>21.1</v>
      </c>
      <c r="L13" s="25">
        <f t="shared" si="8"/>
        <v>0.07916666666666672</v>
      </c>
      <c r="M13" s="24">
        <f t="shared" si="5"/>
        <v>0.03739885415602884</v>
      </c>
      <c r="N13" s="25">
        <f t="shared" si="1"/>
        <v>0.03732638888888889</v>
      </c>
      <c r="O13" s="20"/>
      <c r="P13" s="20"/>
      <c r="Q13" s="20"/>
      <c r="R13" s="20"/>
      <c r="S13" s="20"/>
      <c r="T13" s="20"/>
    </row>
    <row r="14" spans="1:20" s="32" customFormat="1" ht="12.75">
      <c r="A14" s="58">
        <v>5</v>
      </c>
      <c r="B14" s="25">
        <f t="shared" si="6"/>
        <v>0.016666666666666666</v>
      </c>
      <c r="C14" s="24">
        <f t="shared" si="2"/>
        <v>0.03622395658611765</v>
      </c>
      <c r="D14" s="25">
        <f t="shared" si="3"/>
        <v>0.036284722222222225</v>
      </c>
      <c r="E14" s="20"/>
      <c r="F14" s="58">
        <v>10</v>
      </c>
      <c r="G14" s="25">
        <f t="shared" si="7"/>
        <v>0.03541666666666668</v>
      </c>
      <c r="H14" s="24">
        <f t="shared" si="4"/>
        <v>0.03692011317637495</v>
      </c>
      <c r="I14" s="25">
        <f t="shared" si="0"/>
        <v>0.03697916666666667</v>
      </c>
      <c r="J14" s="20"/>
      <c r="K14" s="58">
        <v>21.1</v>
      </c>
      <c r="L14" s="25">
        <f t="shared" si="8"/>
        <v>0.08125000000000006</v>
      </c>
      <c r="M14" s="24">
        <f t="shared" si="5"/>
        <v>0.03838303452855591</v>
      </c>
      <c r="N14" s="25">
        <f t="shared" si="1"/>
        <v>0.03836805555555556</v>
      </c>
      <c r="O14" s="20"/>
      <c r="P14" s="20"/>
      <c r="Q14" s="20"/>
      <c r="R14" s="20"/>
      <c r="S14" s="20"/>
      <c r="T14" s="20"/>
    </row>
    <row r="15" spans="1:20" s="32" customFormat="1" ht="12.75">
      <c r="A15" s="58">
        <v>5</v>
      </c>
      <c r="B15" s="25">
        <f t="shared" si="6"/>
        <v>0.017013888888888887</v>
      </c>
      <c r="C15" s="24">
        <f t="shared" si="2"/>
        <v>0.03697862234832843</v>
      </c>
      <c r="D15" s="25">
        <f t="shared" si="3"/>
        <v>0.03697916666666667</v>
      </c>
      <c r="E15" s="20"/>
      <c r="F15" s="58">
        <v>10</v>
      </c>
      <c r="G15" s="25">
        <f t="shared" si="7"/>
        <v>0.03645833333333335</v>
      </c>
      <c r="H15" s="24">
        <f t="shared" si="4"/>
        <v>0.03800599885803304</v>
      </c>
      <c r="I15" s="25">
        <f t="shared" si="0"/>
        <v>0.03802083333333333</v>
      </c>
      <c r="J15" s="20"/>
      <c r="K15" s="58">
        <v>21.1</v>
      </c>
      <c r="L15" s="25">
        <f t="shared" si="8"/>
        <v>0.0833333333333334</v>
      </c>
      <c r="M15" s="24">
        <f t="shared" si="5"/>
        <v>0.03936721490108299</v>
      </c>
      <c r="N15" s="25">
        <f t="shared" si="1"/>
        <v>0.03940972222222222</v>
      </c>
      <c r="O15" s="20"/>
      <c r="P15" s="20"/>
      <c r="Q15" s="20"/>
      <c r="R15" s="20"/>
      <c r="S15" s="20"/>
      <c r="T15" s="20"/>
    </row>
    <row r="16" spans="1:20" s="32" customFormat="1" ht="12.75">
      <c r="A16" s="58">
        <v>5</v>
      </c>
      <c r="B16" s="25">
        <f t="shared" si="6"/>
        <v>0.01736111111111111</v>
      </c>
      <c r="C16" s="24">
        <f t="shared" si="2"/>
        <v>0.03773328811053921</v>
      </c>
      <c r="D16" s="25">
        <f t="shared" si="3"/>
        <v>0.03767361111111111</v>
      </c>
      <c r="E16" s="20"/>
      <c r="F16" s="58">
        <v>10</v>
      </c>
      <c r="G16" s="25">
        <f t="shared" si="7"/>
        <v>0.03750000000000002</v>
      </c>
      <c r="H16" s="24">
        <f t="shared" si="4"/>
        <v>0.039091884539691125</v>
      </c>
      <c r="I16" s="25">
        <f t="shared" si="0"/>
        <v>0.0390625</v>
      </c>
      <c r="J16" s="20"/>
      <c r="K16" s="58">
        <v>21.1</v>
      </c>
      <c r="L16" s="25">
        <f t="shared" si="8"/>
        <v>0.08541666666666674</v>
      </c>
      <c r="M16" s="24">
        <f t="shared" si="5"/>
        <v>0.04035139527361007</v>
      </c>
      <c r="N16" s="25">
        <f t="shared" si="1"/>
        <v>0.04027777777777778</v>
      </c>
      <c r="O16" s="20"/>
      <c r="P16" s="20"/>
      <c r="Q16" s="20"/>
      <c r="R16" s="20"/>
      <c r="S16" s="20"/>
      <c r="T16" s="20"/>
    </row>
    <row r="17" spans="1:20" s="32" customFormat="1" ht="12.75">
      <c r="A17" s="58">
        <v>5</v>
      </c>
      <c r="B17" s="25">
        <f t="shared" si="6"/>
        <v>0.01770833333333333</v>
      </c>
      <c r="C17" s="24">
        <f t="shared" si="2"/>
        <v>0.038487953872749996</v>
      </c>
      <c r="D17" s="25">
        <f t="shared" si="3"/>
        <v>0.03854166666666667</v>
      </c>
      <c r="E17" s="20"/>
      <c r="F17" s="58">
        <v>10</v>
      </c>
      <c r="G17" s="25">
        <f t="shared" si="7"/>
        <v>0.03854166666666669</v>
      </c>
      <c r="H17" s="24">
        <f t="shared" si="4"/>
        <v>0.04017777022134922</v>
      </c>
      <c r="I17" s="25">
        <f t="shared" si="0"/>
        <v>0.04010416666666667</v>
      </c>
      <c r="J17" s="20"/>
      <c r="K17" s="58">
        <v>21.1</v>
      </c>
      <c r="L17" s="25">
        <f t="shared" si="8"/>
        <v>0.08750000000000008</v>
      </c>
      <c r="M17" s="24">
        <f t="shared" si="5"/>
        <v>0.04133557564613714</v>
      </c>
      <c r="N17" s="25">
        <f t="shared" si="1"/>
        <v>0.04131944444444444</v>
      </c>
      <c r="O17" s="20"/>
      <c r="P17" s="20"/>
      <c r="Q17" s="20"/>
      <c r="R17" s="20"/>
      <c r="S17" s="20"/>
      <c r="T17" s="20"/>
    </row>
    <row r="18" spans="1:20" s="32" customFormat="1" ht="12.75">
      <c r="A18" s="58">
        <v>5</v>
      </c>
      <c r="B18" s="25">
        <f t="shared" si="6"/>
        <v>0.01805555555555555</v>
      </c>
      <c r="C18" s="24">
        <f t="shared" si="2"/>
        <v>0.03924261963496078</v>
      </c>
      <c r="D18" s="25">
        <f t="shared" si="3"/>
        <v>0.03923611111111111</v>
      </c>
      <c r="E18" s="20"/>
      <c r="F18" s="58">
        <v>10</v>
      </c>
      <c r="G18" s="25">
        <f t="shared" si="7"/>
        <v>0.03958333333333336</v>
      </c>
      <c r="H18" s="24">
        <f t="shared" si="4"/>
        <v>0.041263655903007304</v>
      </c>
      <c r="I18" s="25">
        <f t="shared" si="0"/>
        <v>0.04131944444444444</v>
      </c>
      <c r="J18" s="20"/>
      <c r="K18" s="58">
        <v>21.1</v>
      </c>
      <c r="L18" s="25">
        <f t="shared" si="8"/>
        <v>0.08958333333333342</v>
      </c>
      <c r="M18" s="24">
        <f t="shared" si="5"/>
        <v>0.04231975601866422</v>
      </c>
      <c r="N18" s="25">
        <f t="shared" si="1"/>
        <v>0.04236111111111111</v>
      </c>
      <c r="O18" s="20"/>
      <c r="P18" s="20"/>
      <c r="Q18" s="20"/>
      <c r="R18" s="20"/>
      <c r="S18" s="20"/>
      <c r="T18" s="20"/>
    </row>
    <row r="19" spans="1:20" s="32" customFormat="1" ht="12.75">
      <c r="A19" s="58">
        <v>5</v>
      </c>
      <c r="B19" s="25">
        <f t="shared" si="6"/>
        <v>0.01840277777777777</v>
      </c>
      <c r="C19" s="24">
        <f t="shared" si="2"/>
        <v>0.03999728539717155</v>
      </c>
      <c r="D19" s="25">
        <f t="shared" si="3"/>
        <v>0.03993055555555555</v>
      </c>
      <c r="E19" s="20"/>
      <c r="F19" s="58">
        <v>10</v>
      </c>
      <c r="G19" s="25">
        <f t="shared" si="7"/>
        <v>0.04062500000000003</v>
      </c>
      <c r="H19" s="24">
        <f t="shared" si="4"/>
        <v>0.0423495415846654</v>
      </c>
      <c r="I19" s="25">
        <f t="shared" si="0"/>
        <v>0.04236111111111111</v>
      </c>
      <c r="J19" s="20"/>
      <c r="K19" s="58">
        <v>21.1</v>
      </c>
      <c r="L19" s="25">
        <f t="shared" si="8"/>
        <v>0.09166666666666676</v>
      </c>
      <c r="M19" s="24">
        <f t="shared" si="5"/>
        <v>0.0433039363911913</v>
      </c>
      <c r="N19" s="25">
        <f t="shared" si="1"/>
        <v>0.043229166666666666</v>
      </c>
      <c r="O19" s="20"/>
      <c r="P19" s="20"/>
      <c r="Q19" s="20"/>
      <c r="R19" s="20"/>
      <c r="S19" s="20"/>
      <c r="T19" s="20"/>
    </row>
    <row r="20" spans="1:20" ht="12.75">
      <c r="A20" s="58">
        <v>5</v>
      </c>
      <c r="B20" s="25">
        <f t="shared" si="6"/>
        <v>0.018749999999999992</v>
      </c>
      <c r="C20" s="24">
        <f t="shared" si="2"/>
        <v>0.040751951159382335</v>
      </c>
      <c r="D20" s="25">
        <f t="shared" si="3"/>
        <v>0.04079861111111111</v>
      </c>
      <c r="E20" s="20"/>
      <c r="F20" s="58">
        <v>10</v>
      </c>
      <c r="G20" s="25">
        <f t="shared" si="7"/>
        <v>0.0416666666666667</v>
      </c>
      <c r="H20" s="24">
        <f t="shared" si="4"/>
        <v>0.04343542726632349</v>
      </c>
      <c r="I20" s="25">
        <f t="shared" si="0"/>
        <v>0.043402777777777776</v>
      </c>
      <c r="J20" s="20"/>
      <c r="K20" s="58">
        <v>21.1</v>
      </c>
      <c r="L20" s="25">
        <f t="shared" si="8"/>
        <v>0.0937500000000001</v>
      </c>
      <c r="M20" s="24">
        <f t="shared" si="5"/>
        <v>0.044288116763718376</v>
      </c>
      <c r="N20" s="25">
        <f t="shared" si="1"/>
        <v>0.044270833333333336</v>
      </c>
      <c r="O20" s="20"/>
      <c r="P20" s="20"/>
      <c r="Q20" s="20"/>
      <c r="R20" s="20"/>
      <c r="S20" s="20"/>
      <c r="T20" s="20"/>
    </row>
    <row r="21" spans="1:20" ht="12.75">
      <c r="A21" s="58">
        <v>5</v>
      </c>
      <c r="B21" s="25">
        <f aca="true" t="shared" si="9" ref="B21:B30">B20+0.5/(24*60)</f>
        <v>0.019097222222222213</v>
      </c>
      <c r="C21" s="24">
        <f aca="true" t="shared" si="10" ref="C21:C30">(POWER(10.4/A21,1.06))*B21</f>
        <v>0.04150661692159312</v>
      </c>
      <c r="D21" s="25">
        <f t="shared" si="3"/>
        <v>0.041493055555555554</v>
      </c>
      <c r="E21" s="20"/>
      <c r="F21" s="58">
        <v>10</v>
      </c>
      <c r="G21" s="25">
        <f aca="true" t="shared" si="11" ref="G21:G30">G20+1.5/(24*60)</f>
        <v>0.04270833333333337</v>
      </c>
      <c r="H21" s="24">
        <f aca="true" t="shared" si="12" ref="H21:H30">(POWER(10.4/F21,1.06))*G21</f>
        <v>0.044521312947981576</v>
      </c>
      <c r="I21" s="25">
        <f t="shared" si="0"/>
        <v>0.044444444444444446</v>
      </c>
      <c r="J21" s="20"/>
      <c r="K21" s="58">
        <v>21.1</v>
      </c>
      <c r="L21" s="25">
        <f aca="true" t="shared" si="13" ref="L21:L30">L20+3/(24*60)</f>
        <v>0.09583333333333344</v>
      </c>
      <c r="M21" s="24">
        <f aca="true" t="shared" si="14" ref="M21:M30">(POWER(10.4/K21,1.06))*L21</f>
        <v>0.045272297136245455</v>
      </c>
      <c r="N21" s="25">
        <f t="shared" si="1"/>
        <v>0.0453125</v>
      </c>
      <c r="O21" s="20"/>
      <c r="P21" s="20"/>
      <c r="Q21" s="20"/>
      <c r="R21" s="20"/>
      <c r="S21" s="20"/>
      <c r="T21" s="20"/>
    </row>
    <row r="22" spans="1:20" ht="12.75">
      <c r="A22" s="58">
        <v>5</v>
      </c>
      <c r="B22" s="25">
        <f t="shared" si="9"/>
        <v>0.019444444444444434</v>
      </c>
      <c r="C22" s="24">
        <f t="shared" si="10"/>
        <v>0.0422612826838039</v>
      </c>
      <c r="D22" s="25">
        <f t="shared" si="3"/>
        <v>0.0421875</v>
      </c>
      <c r="E22" s="20"/>
      <c r="F22" s="58">
        <v>10</v>
      </c>
      <c r="G22" s="25">
        <f t="shared" si="11"/>
        <v>0.04375000000000004</v>
      </c>
      <c r="H22" s="24">
        <f t="shared" si="12"/>
        <v>0.04560719862963967</v>
      </c>
      <c r="I22" s="25">
        <f t="shared" si="0"/>
        <v>0.04565972222222222</v>
      </c>
      <c r="J22" s="20"/>
      <c r="K22" s="58">
        <v>21.1</v>
      </c>
      <c r="L22" s="25">
        <f t="shared" si="13"/>
        <v>0.09791666666666678</v>
      </c>
      <c r="M22" s="24">
        <f t="shared" si="14"/>
        <v>0.04625647750877253</v>
      </c>
      <c r="N22" s="25">
        <f t="shared" si="1"/>
        <v>0.04618055555555556</v>
      </c>
      <c r="O22" s="20"/>
      <c r="P22" s="20"/>
      <c r="Q22" s="20"/>
      <c r="R22" s="20"/>
      <c r="S22" s="20"/>
      <c r="T22" s="20"/>
    </row>
    <row r="23" spans="1:20" ht="12.75">
      <c r="A23" s="58">
        <v>5</v>
      </c>
      <c r="B23" s="25">
        <f t="shared" si="9"/>
        <v>0.019791666666666655</v>
      </c>
      <c r="C23" s="24">
        <f t="shared" si="10"/>
        <v>0.04301594844601468</v>
      </c>
      <c r="D23" s="25">
        <f t="shared" si="3"/>
        <v>0.043055555555555555</v>
      </c>
      <c r="E23" s="20"/>
      <c r="F23" s="58">
        <v>10</v>
      </c>
      <c r="G23" s="25">
        <f t="shared" si="11"/>
        <v>0.04479166666666671</v>
      </c>
      <c r="H23" s="24">
        <f t="shared" si="12"/>
        <v>0.046693084311297754</v>
      </c>
      <c r="I23" s="25">
        <f t="shared" si="0"/>
        <v>0.04670138888888889</v>
      </c>
      <c r="J23" s="20"/>
      <c r="K23" s="58">
        <v>21.1</v>
      </c>
      <c r="L23" s="25">
        <f t="shared" si="13"/>
        <v>0.10000000000000012</v>
      </c>
      <c r="M23" s="24">
        <f t="shared" si="14"/>
        <v>0.04724065788129961</v>
      </c>
      <c r="N23" s="25">
        <f t="shared" si="1"/>
        <v>0.04722222222222222</v>
      </c>
      <c r="O23" s="20"/>
      <c r="P23" s="20"/>
      <c r="Q23" s="20"/>
      <c r="R23" s="20"/>
      <c r="S23" s="20"/>
      <c r="T23" s="20"/>
    </row>
    <row r="24" spans="1:20" s="32" customFormat="1" ht="12.75">
      <c r="A24" s="58">
        <v>5</v>
      </c>
      <c r="B24" s="25">
        <f t="shared" si="9"/>
        <v>0.020138888888888876</v>
      </c>
      <c r="C24" s="24">
        <f t="shared" si="10"/>
        <v>0.043770614208225464</v>
      </c>
      <c r="D24" s="25">
        <f t="shared" si="3"/>
        <v>0.04375</v>
      </c>
      <c r="E24" s="20"/>
      <c r="F24" s="58">
        <v>10</v>
      </c>
      <c r="G24" s="25">
        <f t="shared" si="11"/>
        <v>0.04583333333333338</v>
      </c>
      <c r="H24" s="24">
        <f t="shared" si="12"/>
        <v>0.04777896999295585</v>
      </c>
      <c r="I24" s="25">
        <f t="shared" si="0"/>
        <v>0.04774305555555555</v>
      </c>
      <c r="J24" s="20"/>
      <c r="K24" s="58">
        <v>21.1</v>
      </c>
      <c r="L24" s="25">
        <f t="shared" si="13"/>
        <v>0.10208333333333346</v>
      </c>
      <c r="M24" s="24">
        <f t="shared" si="14"/>
        <v>0.04822483825382669</v>
      </c>
      <c r="N24" s="25">
        <f t="shared" si="1"/>
        <v>0.04826388888888889</v>
      </c>
      <c r="O24" s="20"/>
      <c r="P24" s="20"/>
      <c r="Q24" s="20"/>
      <c r="R24" s="20"/>
      <c r="S24" s="20"/>
      <c r="T24" s="20"/>
    </row>
    <row r="25" spans="1:20" s="32" customFormat="1" ht="12.75">
      <c r="A25" s="58">
        <v>5</v>
      </c>
      <c r="B25" s="25">
        <f t="shared" si="9"/>
        <v>0.020486111111111097</v>
      </c>
      <c r="C25" s="24">
        <f t="shared" si="10"/>
        <v>0.044525279970436246</v>
      </c>
      <c r="D25" s="25">
        <f t="shared" si="3"/>
        <v>0.044444444444444446</v>
      </c>
      <c r="E25" s="20"/>
      <c r="F25" s="58">
        <v>10</v>
      </c>
      <c r="G25" s="25">
        <f t="shared" si="11"/>
        <v>0.04687500000000005</v>
      </c>
      <c r="H25" s="24">
        <f t="shared" si="12"/>
        <v>0.04886485567461393</v>
      </c>
      <c r="I25" s="25">
        <f t="shared" si="0"/>
        <v>0.04878472222222222</v>
      </c>
      <c r="J25" s="20"/>
      <c r="K25" s="58">
        <v>21.1</v>
      </c>
      <c r="L25" s="25">
        <f t="shared" si="13"/>
        <v>0.1041666666666668</v>
      </c>
      <c r="M25" s="24">
        <f t="shared" si="14"/>
        <v>0.04920901862635376</v>
      </c>
      <c r="N25" s="25">
        <f t="shared" si="1"/>
        <v>0.04913194444444444</v>
      </c>
      <c r="O25" s="20"/>
      <c r="P25" s="20"/>
      <c r="Q25" s="20"/>
      <c r="R25" s="20"/>
      <c r="S25" s="20"/>
      <c r="T25" s="20"/>
    </row>
    <row r="26" spans="1:20" s="32" customFormat="1" ht="12.75">
      <c r="A26" s="58">
        <v>5</v>
      </c>
      <c r="B26" s="25">
        <f t="shared" si="9"/>
        <v>0.02083333333333332</v>
      </c>
      <c r="C26" s="24">
        <f t="shared" si="10"/>
        <v>0.04527994573264703</v>
      </c>
      <c r="D26" s="25">
        <f t="shared" si="3"/>
        <v>0.0453125</v>
      </c>
      <c r="E26" s="20"/>
      <c r="F26" s="58">
        <v>10</v>
      </c>
      <c r="G26" s="25">
        <f t="shared" si="11"/>
        <v>0.04791666666666672</v>
      </c>
      <c r="H26" s="24">
        <f t="shared" si="12"/>
        <v>0.049950741356272026</v>
      </c>
      <c r="I26" s="25">
        <f t="shared" si="0"/>
        <v>0.05</v>
      </c>
      <c r="J26" s="20"/>
      <c r="K26" s="58">
        <v>21.1</v>
      </c>
      <c r="L26" s="25">
        <f t="shared" si="13"/>
        <v>0.10625000000000014</v>
      </c>
      <c r="M26" s="24">
        <f t="shared" si="14"/>
        <v>0.05019319899888084</v>
      </c>
      <c r="N26" s="25">
        <f t="shared" si="1"/>
        <v>0.05017361111111111</v>
      </c>
      <c r="O26" s="20"/>
      <c r="P26" s="20"/>
      <c r="Q26" s="20"/>
      <c r="R26" s="20"/>
      <c r="S26" s="20"/>
      <c r="T26" s="20"/>
    </row>
    <row r="27" spans="1:20" s="32" customFormat="1" ht="12.75">
      <c r="A27" s="58">
        <v>5</v>
      </c>
      <c r="B27" s="25">
        <f t="shared" si="9"/>
        <v>0.02118055555555554</v>
      </c>
      <c r="C27" s="24">
        <f t="shared" si="10"/>
        <v>0.04603461149485781</v>
      </c>
      <c r="D27" s="25">
        <f t="shared" si="3"/>
        <v>0.04600694444444445</v>
      </c>
      <c r="E27" s="20"/>
      <c r="F27" s="58">
        <v>10</v>
      </c>
      <c r="G27" s="25">
        <f t="shared" si="11"/>
        <v>0.04895833333333339</v>
      </c>
      <c r="H27" s="24">
        <f t="shared" si="12"/>
        <v>0.05103662703793011</v>
      </c>
      <c r="I27" s="25">
        <f t="shared" si="0"/>
        <v>0.051041666666666666</v>
      </c>
      <c r="J27" s="20"/>
      <c r="K27" s="58">
        <v>21.1</v>
      </c>
      <c r="L27" s="25">
        <f t="shared" si="13"/>
        <v>0.10833333333333348</v>
      </c>
      <c r="M27" s="24">
        <f t="shared" si="14"/>
        <v>0.05117737937140791</v>
      </c>
      <c r="N27" s="25">
        <f t="shared" si="1"/>
        <v>0.051215277777777776</v>
      </c>
      <c r="O27" s="20"/>
      <c r="P27" s="20"/>
      <c r="Q27" s="20"/>
      <c r="R27" s="20"/>
      <c r="S27" s="20"/>
      <c r="T27" s="20"/>
    </row>
    <row r="28" spans="1:20" ht="12.75">
      <c r="A28" s="58">
        <v>5</v>
      </c>
      <c r="B28" s="25">
        <f t="shared" si="9"/>
        <v>0.02152777777777776</v>
      </c>
      <c r="C28" s="24">
        <f t="shared" si="10"/>
        <v>0.04678927725706859</v>
      </c>
      <c r="D28" s="25">
        <f t="shared" si="3"/>
        <v>0.046875</v>
      </c>
      <c r="E28" s="20"/>
      <c r="F28" s="58">
        <v>10</v>
      </c>
      <c r="G28" s="25">
        <f t="shared" si="11"/>
        <v>0.05000000000000006</v>
      </c>
      <c r="H28" s="24">
        <f t="shared" si="12"/>
        <v>0.052122512719588204</v>
      </c>
      <c r="I28" s="25">
        <f t="shared" si="0"/>
        <v>0.052083333333333336</v>
      </c>
      <c r="J28" s="20"/>
      <c r="K28" s="58">
        <v>21.1</v>
      </c>
      <c r="L28" s="25">
        <f t="shared" si="13"/>
        <v>0.11041666666666682</v>
      </c>
      <c r="M28" s="24">
        <f t="shared" si="14"/>
        <v>0.05216155974393499</v>
      </c>
      <c r="N28" s="25">
        <f t="shared" si="1"/>
        <v>0.052083333333333336</v>
      </c>
      <c r="O28" s="20"/>
      <c r="P28" s="20"/>
      <c r="Q28" s="20"/>
      <c r="R28" s="20"/>
      <c r="S28" s="20"/>
      <c r="T28" s="20"/>
    </row>
    <row r="29" spans="1:20" s="32" customFormat="1" ht="12.75">
      <c r="A29" s="58">
        <v>5</v>
      </c>
      <c r="B29" s="25">
        <f t="shared" si="9"/>
        <v>0.02187499999999998</v>
      </c>
      <c r="C29" s="24">
        <f t="shared" si="10"/>
        <v>0.047543943019279375</v>
      </c>
      <c r="D29" s="25">
        <f t="shared" si="3"/>
        <v>0.04756944444444444</v>
      </c>
      <c r="E29" s="20"/>
      <c r="F29" s="58">
        <v>10</v>
      </c>
      <c r="G29" s="25">
        <f t="shared" si="11"/>
        <v>0.05104166666666673</v>
      </c>
      <c r="H29" s="24">
        <f t="shared" si="12"/>
        <v>0.0532083984012463</v>
      </c>
      <c r="I29" s="25">
        <f t="shared" si="0"/>
        <v>0.053125</v>
      </c>
      <c r="J29" s="20"/>
      <c r="K29" s="58">
        <v>21.1</v>
      </c>
      <c r="L29" s="25">
        <f t="shared" si="13"/>
        <v>0.11250000000000016</v>
      </c>
      <c r="M29" s="24">
        <f t="shared" si="14"/>
        <v>0.05314574011646207</v>
      </c>
      <c r="N29" s="25">
        <f t="shared" si="1"/>
        <v>0.053125</v>
      </c>
      <c r="O29" s="20"/>
      <c r="P29" s="20"/>
      <c r="Q29" s="20"/>
      <c r="R29" s="20"/>
      <c r="S29" s="20"/>
      <c r="T29" s="20"/>
    </row>
    <row r="30" spans="1:20" ht="12.75">
      <c r="A30" s="58">
        <v>5</v>
      </c>
      <c r="B30" s="25">
        <f t="shared" si="9"/>
        <v>0.022222222222222202</v>
      </c>
      <c r="C30" s="24">
        <f t="shared" si="10"/>
        <v>0.04829860878149016</v>
      </c>
      <c r="D30" s="25">
        <f t="shared" si="3"/>
        <v>0.04826388888888889</v>
      </c>
      <c r="E30" s="20"/>
      <c r="F30" s="58">
        <v>10</v>
      </c>
      <c r="G30" s="25">
        <f t="shared" si="11"/>
        <v>0.0520833333333334</v>
      </c>
      <c r="H30" s="24">
        <f t="shared" si="12"/>
        <v>0.05429428408290438</v>
      </c>
      <c r="I30" s="25">
        <f t="shared" si="0"/>
        <v>0.05434027777777778</v>
      </c>
      <c r="J30" s="20"/>
      <c r="K30" s="58">
        <v>21.1</v>
      </c>
      <c r="L30" s="25">
        <f t="shared" si="13"/>
        <v>0.1145833333333335</v>
      </c>
      <c r="M30" s="24">
        <f t="shared" si="14"/>
        <v>0.054129920488989146</v>
      </c>
      <c r="N30" s="25">
        <f t="shared" si="1"/>
        <v>0.05416666666666667</v>
      </c>
      <c r="O30" s="20"/>
      <c r="P30" s="20"/>
      <c r="Q30" s="20"/>
      <c r="R30" s="20"/>
      <c r="S30" s="20"/>
      <c r="T30" s="20"/>
    </row>
    <row r="31" spans="1:20" s="32" customFormat="1" ht="12.75">
      <c r="A31"/>
      <c r="B31" s="3"/>
      <c r="C31" s="3"/>
      <c r="D31" s="3"/>
      <c r="E31"/>
      <c r="F31"/>
      <c r="G31" s="3"/>
      <c r="H31" s="3"/>
      <c r="I31" s="3"/>
      <c r="J31"/>
      <c r="K31"/>
      <c r="L31" s="3"/>
      <c r="M31" s="3"/>
      <c r="N31" s="3"/>
      <c r="O31" s="20"/>
      <c r="P31" s="20"/>
      <c r="Q31" s="20"/>
      <c r="R31" s="20"/>
      <c r="S31" s="20"/>
      <c r="T31" s="20"/>
    </row>
    <row r="32" spans="1:20" s="32" customFormat="1" ht="12.75">
      <c r="A32"/>
      <c r="B32" s="3"/>
      <c r="C32" s="3"/>
      <c r="D32" s="3"/>
      <c r="E32"/>
      <c r="F32"/>
      <c r="G32" s="3"/>
      <c r="H32" s="3"/>
      <c r="I32" s="3"/>
      <c r="J32"/>
      <c r="K32"/>
      <c r="L32" s="3"/>
      <c r="M32" s="3"/>
      <c r="N32" s="3"/>
      <c r="O32" s="20"/>
      <c r="P32" s="20"/>
      <c r="Q32" s="20"/>
      <c r="R32" s="20"/>
      <c r="S32" s="20"/>
      <c r="T32" s="20"/>
    </row>
    <row r="33" spans="1:20" s="32" customFormat="1" ht="12.75">
      <c r="A33"/>
      <c r="B33" s="3"/>
      <c r="C33" s="3"/>
      <c r="D33" s="3"/>
      <c r="E33"/>
      <c r="F33"/>
      <c r="G33" s="3"/>
      <c r="H33" s="3"/>
      <c r="I33" s="3"/>
      <c r="J33"/>
      <c r="K33"/>
      <c r="L33" s="3"/>
      <c r="M33" s="3"/>
      <c r="N33" s="3"/>
      <c r="O33" s="20"/>
      <c r="P33" s="20"/>
      <c r="Q33" s="20"/>
      <c r="R33" s="20"/>
      <c r="S33" s="20"/>
      <c r="T33" s="20"/>
    </row>
    <row r="34" spans="1:20" s="32" customFormat="1" ht="12.75">
      <c r="A34"/>
      <c r="B34" s="3"/>
      <c r="C34" s="3"/>
      <c r="D34" s="3"/>
      <c r="E34"/>
      <c r="F34"/>
      <c r="G34" s="3"/>
      <c r="H34" s="3"/>
      <c r="I34" s="3"/>
      <c r="J34"/>
      <c r="K34"/>
      <c r="L34" s="3"/>
      <c r="M34" s="3"/>
      <c r="N34" s="3"/>
      <c r="O34" s="20"/>
      <c r="P34" s="20"/>
      <c r="Q34" s="20"/>
      <c r="R34" s="20"/>
      <c r="S34" s="20"/>
      <c r="T34" s="20"/>
    </row>
    <row r="35" spans="1:20" s="32" customFormat="1" ht="12.75">
      <c r="A35"/>
      <c r="B35" s="3"/>
      <c r="C35" s="3"/>
      <c r="D35" s="3"/>
      <c r="E35"/>
      <c r="F35"/>
      <c r="G35" s="3"/>
      <c r="H35" s="3"/>
      <c r="I35" s="3"/>
      <c r="J35"/>
      <c r="K35"/>
      <c r="L35" s="3"/>
      <c r="M35" s="3"/>
      <c r="N35" s="3"/>
      <c r="O35" s="20"/>
      <c r="P35" s="20"/>
      <c r="Q35" s="20"/>
      <c r="R35" s="20"/>
      <c r="S35" s="20"/>
      <c r="T35" s="20"/>
    </row>
    <row r="36" spans="15:20" ht="12.75">
      <c r="O36" s="20"/>
      <c r="P36" s="20"/>
      <c r="Q36" s="20"/>
      <c r="R36" s="20"/>
      <c r="S36" s="20"/>
      <c r="T36" s="20"/>
    </row>
    <row r="37" spans="15:20" ht="12.75">
      <c r="O37" s="20"/>
      <c r="P37" s="20"/>
      <c r="Q37" s="20"/>
      <c r="R37" s="20"/>
      <c r="S37" s="20"/>
      <c r="T37" s="20"/>
    </row>
    <row r="38" spans="1:20" s="32" customFormat="1" ht="12.75">
      <c r="A38"/>
      <c r="B38" s="3"/>
      <c r="C38" s="3"/>
      <c r="D38" s="3"/>
      <c r="E38"/>
      <c r="F38"/>
      <c r="G38" s="3"/>
      <c r="H38" s="3"/>
      <c r="I38" s="3"/>
      <c r="J38"/>
      <c r="K38"/>
      <c r="L38" s="3"/>
      <c r="M38" s="3"/>
      <c r="N38" s="3"/>
      <c r="O38" s="20"/>
      <c r="P38" s="20"/>
      <c r="Q38" s="20"/>
      <c r="R38" s="20"/>
      <c r="S38" s="20"/>
      <c r="T38" s="20"/>
    </row>
    <row r="39" spans="1:20" s="32" customFormat="1" ht="12.75">
      <c r="A39"/>
      <c r="B39" s="3"/>
      <c r="C39" s="3"/>
      <c r="D39" s="3"/>
      <c r="E39"/>
      <c r="F39"/>
      <c r="G39" s="3"/>
      <c r="H39" s="3"/>
      <c r="I39" s="3"/>
      <c r="J39"/>
      <c r="K39"/>
      <c r="L39" s="3"/>
      <c r="M39" s="3"/>
      <c r="N39" s="3"/>
      <c r="O39" s="20"/>
      <c r="P39" s="20"/>
      <c r="Q39" s="20"/>
      <c r="R39" s="20"/>
      <c r="S39" s="20"/>
      <c r="T39" s="20"/>
    </row>
    <row r="40" spans="1:20" s="32" customFormat="1" ht="12.75">
      <c r="A40"/>
      <c r="B40" s="3"/>
      <c r="C40" s="3"/>
      <c r="D40" s="3"/>
      <c r="E40"/>
      <c r="F40"/>
      <c r="G40" s="3"/>
      <c r="H40" s="3"/>
      <c r="I40" s="3"/>
      <c r="J40"/>
      <c r="K40"/>
      <c r="L40" s="3"/>
      <c r="M40" s="3"/>
      <c r="N40" s="3"/>
      <c r="O40" s="20"/>
      <c r="P40" s="20"/>
      <c r="Q40" s="20"/>
      <c r="R40" s="20"/>
      <c r="S40" s="20"/>
      <c r="T40" s="20"/>
    </row>
    <row r="41" spans="1:20" s="32" customFormat="1" ht="12.75">
      <c r="A41"/>
      <c r="B41" s="3"/>
      <c r="C41" s="3"/>
      <c r="D41" s="3"/>
      <c r="E41"/>
      <c r="F41"/>
      <c r="G41" s="3"/>
      <c r="H41" s="3"/>
      <c r="I41" s="3"/>
      <c r="J41"/>
      <c r="K41"/>
      <c r="L41" s="3"/>
      <c r="M41" s="3"/>
      <c r="N41" s="3"/>
      <c r="O41" s="20"/>
      <c r="P41" s="20"/>
      <c r="Q41" s="20"/>
      <c r="R41" s="20"/>
      <c r="S41" s="20"/>
      <c r="T41" s="20"/>
    </row>
    <row r="42" spans="1:20" s="32" customFormat="1" ht="12.75">
      <c r="A42"/>
      <c r="B42" s="3"/>
      <c r="C42" s="3"/>
      <c r="D42" s="3"/>
      <c r="E42"/>
      <c r="F42"/>
      <c r="G42" s="3"/>
      <c r="H42" s="3"/>
      <c r="I42" s="3"/>
      <c r="J42"/>
      <c r="K42"/>
      <c r="L42" s="3"/>
      <c r="M42" s="3"/>
      <c r="N42" s="3"/>
      <c r="O42" s="20"/>
      <c r="P42" s="20"/>
      <c r="Q42" s="20"/>
      <c r="R42" s="20"/>
      <c r="S42" s="20"/>
      <c r="T42" s="20"/>
    </row>
    <row r="43" spans="1:20" s="32" customFormat="1" ht="12.75">
      <c r="A43"/>
      <c r="B43" s="3"/>
      <c r="C43" s="3"/>
      <c r="D43" s="3"/>
      <c r="E43"/>
      <c r="F43"/>
      <c r="G43" s="3"/>
      <c r="H43" s="3"/>
      <c r="I43" s="3"/>
      <c r="J43"/>
      <c r="K43"/>
      <c r="L43" s="3"/>
      <c r="M43" s="3"/>
      <c r="N43" s="3"/>
      <c r="O43" s="20"/>
      <c r="P43" s="20"/>
      <c r="Q43" s="20"/>
      <c r="R43" s="20"/>
      <c r="S43" s="20"/>
      <c r="T43" s="20"/>
    </row>
    <row r="44" spans="1:20" s="32" customFormat="1" ht="12.75">
      <c r="A44"/>
      <c r="B44" s="3"/>
      <c r="C44" s="3"/>
      <c r="D44" s="3"/>
      <c r="E44"/>
      <c r="F44"/>
      <c r="G44" s="3"/>
      <c r="H44" s="3"/>
      <c r="I44" s="3"/>
      <c r="J44"/>
      <c r="K44"/>
      <c r="L44" s="3"/>
      <c r="M44" s="3"/>
      <c r="N44" s="3"/>
      <c r="O44" s="20"/>
      <c r="P44" s="20"/>
      <c r="Q44" s="20"/>
      <c r="R44" s="20"/>
      <c r="S44" s="20"/>
      <c r="T44" s="20"/>
    </row>
    <row r="45" spans="15:20" ht="12.75">
      <c r="O45" s="20"/>
      <c r="P45" s="20"/>
      <c r="Q45" s="20"/>
      <c r="R45" s="20"/>
      <c r="S45" s="20"/>
      <c r="T45" s="20"/>
    </row>
    <row r="46" spans="1:20" s="32" customFormat="1" ht="12.75">
      <c r="A46"/>
      <c r="B46" s="3"/>
      <c r="C46" s="3"/>
      <c r="D46" s="3"/>
      <c r="E46"/>
      <c r="F46"/>
      <c r="G46" s="3"/>
      <c r="H46" s="3"/>
      <c r="I46" s="3"/>
      <c r="J46"/>
      <c r="K46"/>
      <c r="L46" s="3"/>
      <c r="M46" s="3"/>
      <c r="N46" s="3"/>
      <c r="O46" s="20"/>
      <c r="P46" s="20"/>
      <c r="Q46" s="20"/>
      <c r="R46" s="20"/>
      <c r="S46" s="20"/>
      <c r="T46" s="20"/>
    </row>
    <row r="47" spans="1:16" s="32" customFormat="1" ht="12.75">
      <c r="A47"/>
      <c r="B47" s="3"/>
      <c r="C47" s="3"/>
      <c r="D47" s="3"/>
      <c r="E47"/>
      <c r="F47"/>
      <c r="G47" s="3"/>
      <c r="H47" s="3"/>
      <c r="I47" s="3"/>
      <c r="J47"/>
      <c r="K47"/>
      <c r="L47" s="3"/>
      <c r="M47" s="3"/>
      <c r="N47" s="3"/>
      <c r="O47" s="20"/>
      <c r="P47" s="20"/>
    </row>
    <row r="48" spans="1:16" s="32" customFormat="1" ht="12.75">
      <c r="A48"/>
      <c r="B48" s="3"/>
      <c r="C48" s="3"/>
      <c r="D48" s="3"/>
      <c r="E48"/>
      <c r="F48"/>
      <c r="G48" s="3"/>
      <c r="H48" s="3"/>
      <c r="I48" s="3"/>
      <c r="J48"/>
      <c r="K48"/>
      <c r="L48" s="3"/>
      <c r="M48" s="3"/>
      <c r="N48" s="3"/>
      <c r="O48" s="20"/>
      <c r="P48" s="2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</dc:creator>
  <cp:keywords/>
  <dc:description/>
  <cp:lastModifiedBy>Jonathan Page</cp:lastModifiedBy>
  <cp:lastPrinted>2015-08-28T11:25:26Z</cp:lastPrinted>
  <dcterms:created xsi:type="dcterms:W3CDTF">2013-01-23T15:40:02Z</dcterms:created>
  <dcterms:modified xsi:type="dcterms:W3CDTF">2016-08-21T18:07:40Z</dcterms:modified>
  <cp:category/>
  <cp:version/>
  <cp:contentType/>
  <cp:contentStatus/>
</cp:coreProperties>
</file>