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0" yWindow="460" windowWidth="28800" windowHeight="17460" tabRatio="500" activeTab="1"/>
  </bookViews>
  <sheets>
    <sheet name="Entrys" sheetId="1" r:id="rId1"/>
    <sheet name="Results" sheetId="3" r:id="rId2"/>
    <sheet name="100m" sheetId="4" r:id="rId3"/>
    <sheet name="800m" sheetId="5" r:id="rId4"/>
    <sheet name="Shot Putt" sheetId="7" r:id="rId5"/>
    <sheet name="Javelin" sheetId="8" r:id="rId6"/>
    <sheet name="Long Jump" sheetId="6" r:id="rId7"/>
    <sheet name="600m" sheetId="9" r:id="rId8"/>
  </sheets>
  <definedNames>
    <definedName name="_1">Entrys!$D$2</definedName>
    <definedName name="_10">Entrys!$D$11</definedName>
    <definedName name="_100">Entrys!$V$14</definedName>
    <definedName name="_11">Entrys!$D$12</definedName>
    <definedName name="_12">Entrys!$D$13</definedName>
    <definedName name="_13">Entrys!$D$14</definedName>
    <definedName name="_14">Entrys!$D$15</definedName>
    <definedName name="_15">Entrys!$D$16</definedName>
    <definedName name="_16">Entrys!$D$17</definedName>
    <definedName name="_17">Entrys!$D$18</definedName>
    <definedName name="_18">Entrys!$D$19</definedName>
    <definedName name="_19">Entrys!$D$20</definedName>
    <definedName name="_2">Entrys!$D$3</definedName>
    <definedName name="_20">Entrys!$D$21</definedName>
    <definedName name="_21">Entrys!$D$22</definedName>
    <definedName name="_22">Entrys!$D$23</definedName>
    <definedName name="_23">Entrys!$D$24</definedName>
    <definedName name="_25">Entrys!$D$25</definedName>
    <definedName name="_26">Entrys!$D$26</definedName>
    <definedName name="_27">Entrys!$D$27</definedName>
    <definedName name="_28">Entrys!$D$28</definedName>
    <definedName name="_29">Entrys!$D$29</definedName>
    <definedName name="_3">Entrys!$D$4</definedName>
    <definedName name="_30">Entrys!$D$30</definedName>
    <definedName name="_31">Entrys!$D$31</definedName>
    <definedName name="_33">Entrys!$D$32</definedName>
    <definedName name="_34">Entrys!$D$33</definedName>
    <definedName name="_35">Entrys!$D$34</definedName>
    <definedName name="_36">Entrys!$D$35</definedName>
    <definedName name="_37">Entrys!$D$36</definedName>
    <definedName name="_38">Entrys!$D$37</definedName>
    <definedName name="_39">Entrys!$D$38</definedName>
    <definedName name="_4">Entrys!$D$5</definedName>
    <definedName name="_40">Entrys!$D$39</definedName>
    <definedName name="_41">Entrys!$D$40</definedName>
    <definedName name="_42">Entrys!$D$41</definedName>
    <definedName name="_43">Entrys!$D$42</definedName>
    <definedName name="_44">Entrys!$D$43</definedName>
    <definedName name="_45">Entrys!$D$44</definedName>
    <definedName name="_46">Entrys!$D$45</definedName>
    <definedName name="_47">Entrys!$D$46</definedName>
    <definedName name="_48">Entrys!$D$47</definedName>
    <definedName name="_49">Entrys!$D$48</definedName>
    <definedName name="_5">Entrys!$D$6</definedName>
    <definedName name="_50">Entrys!$D$49</definedName>
    <definedName name="_51">Entrys!$D$50</definedName>
    <definedName name="_52">Entrys!$D$51</definedName>
    <definedName name="_53">Entrys!$D$52</definedName>
    <definedName name="_54">Entrys!$D$53</definedName>
    <definedName name="_55">Entrys!$D$54</definedName>
    <definedName name="_56">Entrys!$D$55</definedName>
    <definedName name="_57">Entrys!$D$56</definedName>
    <definedName name="_58">Entrys!$D$57</definedName>
    <definedName name="_59">Entrys!$D$58</definedName>
    <definedName name="_6">Entrys!$D$7</definedName>
    <definedName name="_60">Entrys!$D$59</definedName>
    <definedName name="_61">Entrys!$D$60</definedName>
    <definedName name="_62">Entrys!$D$61</definedName>
    <definedName name="_63">Entrys!$D$62</definedName>
    <definedName name="_64">Entrys!$D$63</definedName>
    <definedName name="_65">Entrys!$D$64</definedName>
    <definedName name="_66">Entrys!$D$65</definedName>
    <definedName name="_67">Entrys!$D$66</definedName>
    <definedName name="_68">Entrys!$D$67</definedName>
    <definedName name="_69">Entrys!$D$68</definedName>
    <definedName name="_7">Entrys!$D$8</definedName>
    <definedName name="_70">Entrys!$D$69</definedName>
    <definedName name="_71">Entrys!$D$70</definedName>
    <definedName name="_72">Entrys!$D$71</definedName>
    <definedName name="_73">Entrys!$D$72</definedName>
    <definedName name="_74">Entrys!$D$73</definedName>
    <definedName name="_75">Entrys!$D$74</definedName>
    <definedName name="_76">Entrys!$D$75</definedName>
    <definedName name="_77">Entrys!$D$76</definedName>
    <definedName name="_78">Entrys!$D$77</definedName>
    <definedName name="_8">Entrys!$D$9</definedName>
    <definedName name="_9">Entrys!$D$10</definedName>
  </definedNames>
  <calcPr calcId="140001" iterateCount="1000" iterateDelta="1E-4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18" i="9" l="1"/>
  <c r="B17" i="9"/>
  <c r="B16" i="9"/>
  <c r="B15" i="9"/>
  <c r="B6" i="9"/>
  <c r="B5" i="9"/>
  <c r="B4" i="9"/>
  <c r="B3" i="9"/>
  <c r="H41" i="6"/>
  <c r="H42" i="6"/>
  <c r="H43" i="6"/>
  <c r="H40" i="6"/>
  <c r="H39" i="6"/>
  <c r="H50" i="6"/>
  <c r="H49" i="6"/>
  <c r="B51" i="6"/>
  <c r="B50" i="6"/>
  <c r="B49" i="6"/>
  <c r="B43" i="6"/>
  <c r="B40" i="6"/>
  <c r="B41" i="6"/>
  <c r="B44" i="6"/>
  <c r="B39" i="6"/>
  <c r="B42" i="6"/>
  <c r="B7" i="8"/>
  <c r="B6" i="8"/>
  <c r="B3" i="8"/>
  <c r="B4" i="8"/>
  <c r="B5" i="8"/>
  <c r="B13" i="8"/>
  <c r="B15" i="8"/>
  <c r="B17" i="8"/>
  <c r="B14" i="8"/>
  <c r="B16" i="8"/>
  <c r="H3" i="8"/>
  <c r="H7" i="8"/>
  <c r="H6" i="8"/>
  <c r="H5" i="8"/>
  <c r="H8" i="8"/>
  <c r="H4" i="8"/>
  <c r="H14" i="8"/>
  <c r="H13" i="8"/>
  <c r="B14" i="6"/>
  <c r="B7" i="6"/>
  <c r="B17" i="6"/>
  <c r="B5" i="6"/>
  <c r="B11" i="6"/>
  <c r="B4" i="6"/>
  <c r="B9" i="6"/>
  <c r="B13" i="6"/>
  <c r="B12" i="6"/>
  <c r="B10" i="6"/>
  <c r="B15" i="6"/>
  <c r="B16" i="6"/>
  <c r="B6" i="6"/>
  <c r="B8" i="6"/>
  <c r="B3" i="6"/>
  <c r="H10" i="6"/>
  <c r="H15" i="6"/>
  <c r="H11" i="6"/>
  <c r="H16" i="6"/>
  <c r="H14" i="6"/>
  <c r="H13" i="6"/>
  <c r="H12" i="6"/>
  <c r="H9" i="6"/>
  <c r="H5" i="6"/>
  <c r="H3" i="6"/>
  <c r="H7" i="6"/>
  <c r="H6" i="6"/>
  <c r="H4" i="6"/>
  <c r="H8" i="6"/>
  <c r="B26" i="6"/>
  <c r="B23" i="6"/>
  <c r="B27" i="6"/>
  <c r="B29" i="6"/>
  <c r="B30" i="6"/>
  <c r="B25" i="6"/>
  <c r="B24" i="6"/>
  <c r="B21" i="6"/>
  <c r="B28" i="6"/>
  <c r="B22" i="6"/>
  <c r="H32" i="6"/>
  <c r="H28" i="6"/>
  <c r="H21" i="6"/>
  <c r="H24" i="6"/>
  <c r="H25" i="6"/>
  <c r="H22" i="6"/>
  <c r="H27" i="6"/>
  <c r="H23" i="6"/>
  <c r="H26" i="6"/>
  <c r="H33" i="6"/>
  <c r="H29" i="6"/>
  <c r="H30" i="6"/>
  <c r="H31" i="6"/>
  <c r="H34" i="6"/>
  <c r="B25" i="5"/>
  <c r="B24" i="5"/>
  <c r="B23" i="5"/>
  <c r="B22" i="5"/>
  <c r="B21" i="5"/>
  <c r="B20" i="5"/>
  <c r="B19" i="5"/>
  <c r="B18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2" i="5"/>
  <c r="H11" i="5"/>
  <c r="H10" i="5"/>
  <c r="H9" i="5"/>
  <c r="H8" i="5"/>
  <c r="H7" i="5"/>
  <c r="H6" i="5"/>
  <c r="H5" i="5"/>
  <c r="H4" i="5"/>
  <c r="H3" i="5"/>
  <c r="B10" i="5"/>
  <c r="B9" i="5"/>
  <c r="B8" i="5"/>
  <c r="B7" i="5"/>
  <c r="B6" i="5"/>
  <c r="B5" i="5"/>
  <c r="B4" i="5"/>
  <c r="B3" i="5"/>
  <c r="H31" i="7"/>
  <c r="H27" i="7"/>
  <c r="H30" i="7"/>
  <c r="H25" i="7"/>
  <c r="H33" i="7"/>
  <c r="H23" i="7"/>
  <c r="H21" i="7"/>
  <c r="H24" i="7"/>
  <c r="H22" i="7"/>
  <c r="H29" i="7"/>
  <c r="H28" i="7"/>
  <c r="H32" i="7"/>
  <c r="H34" i="7"/>
  <c r="H26" i="7"/>
  <c r="B25" i="7"/>
  <c r="B31" i="7"/>
  <c r="B28" i="7"/>
  <c r="B27" i="7"/>
  <c r="B26" i="7"/>
  <c r="B30" i="7"/>
  <c r="B24" i="7"/>
  <c r="B29" i="7"/>
  <c r="B22" i="7"/>
  <c r="B23" i="7"/>
  <c r="B21" i="7"/>
  <c r="H8" i="7"/>
  <c r="H3" i="7"/>
  <c r="H4" i="7"/>
  <c r="H12" i="7"/>
  <c r="H9" i="7"/>
  <c r="H14" i="7"/>
  <c r="H13" i="7"/>
  <c r="H16" i="7"/>
  <c r="H17" i="7"/>
  <c r="H7" i="7"/>
  <c r="H15" i="7"/>
  <c r="H5" i="7"/>
  <c r="H11" i="7"/>
  <c r="H10" i="7"/>
  <c r="H6" i="7"/>
  <c r="B13" i="7"/>
  <c r="B12" i="7"/>
  <c r="B6" i="7"/>
  <c r="B14" i="7"/>
  <c r="B15" i="7"/>
  <c r="B10" i="7"/>
  <c r="B9" i="7"/>
  <c r="B5" i="7"/>
  <c r="B11" i="7"/>
  <c r="B8" i="7"/>
  <c r="B7" i="7"/>
  <c r="B4" i="7"/>
  <c r="B3" i="7"/>
  <c r="H41" i="5"/>
  <c r="H40" i="5"/>
  <c r="H39" i="5"/>
  <c r="H38" i="5"/>
  <c r="H37" i="5"/>
  <c r="H36" i="5"/>
  <c r="B36" i="5"/>
  <c r="B37" i="5"/>
  <c r="B38" i="5"/>
  <c r="B39" i="5"/>
  <c r="B46" i="5"/>
  <c r="B49" i="5"/>
  <c r="B48" i="5"/>
  <c r="B47" i="5"/>
  <c r="H16" i="4"/>
  <c r="H15" i="4"/>
  <c r="H14" i="4"/>
  <c r="H13" i="4"/>
  <c r="H8" i="4"/>
  <c r="H5" i="4"/>
  <c r="H3" i="4"/>
  <c r="B15" i="4"/>
  <c r="B16" i="4"/>
  <c r="B14" i="4"/>
  <c r="B12" i="4"/>
  <c r="B10" i="4"/>
  <c r="B8" i="4"/>
  <c r="B5" i="4"/>
  <c r="B13" i="4"/>
  <c r="B11" i="4"/>
  <c r="B9" i="4"/>
  <c r="B7" i="4"/>
  <c r="B6" i="4"/>
  <c r="B4" i="4"/>
  <c r="B3" i="4"/>
  <c r="H17" i="4"/>
  <c r="H12" i="4"/>
  <c r="H11" i="4"/>
  <c r="H10" i="4"/>
  <c r="H9" i="4"/>
  <c r="H7" i="4"/>
  <c r="H6" i="4"/>
  <c r="H4" i="4"/>
  <c r="B53" i="4"/>
  <c r="B52" i="4"/>
  <c r="B51" i="4"/>
  <c r="B50" i="4"/>
  <c r="B49" i="4"/>
  <c r="B27" i="4"/>
  <c r="B26" i="4"/>
  <c r="B24" i="4"/>
  <c r="B22" i="4"/>
  <c r="B21" i="4"/>
  <c r="B30" i="4"/>
  <c r="B29" i="4"/>
  <c r="B28" i="4"/>
  <c r="B25" i="4"/>
  <c r="B23" i="4"/>
  <c r="B43" i="4"/>
  <c r="B42" i="4"/>
  <c r="B41" i="4"/>
  <c r="B40" i="4"/>
  <c r="B39" i="4"/>
  <c r="H34" i="4"/>
  <c r="H29" i="4"/>
  <c r="H27" i="4"/>
  <c r="H24" i="4"/>
  <c r="H23" i="4"/>
  <c r="H22" i="4"/>
  <c r="H21" i="4"/>
  <c r="H33" i="4"/>
  <c r="H32" i="4"/>
  <c r="H31" i="4"/>
  <c r="H30" i="4"/>
  <c r="H28" i="4"/>
  <c r="H26" i="4"/>
  <c r="H25" i="4"/>
  <c r="H44" i="4"/>
  <c r="H43" i="4"/>
  <c r="H42" i="4"/>
  <c r="H41" i="4"/>
  <c r="H40" i="4"/>
  <c r="H39" i="4"/>
</calcChain>
</file>

<file path=xl/sharedStrings.xml><?xml version="1.0" encoding="utf-8"?>
<sst xmlns="http://schemas.openxmlformats.org/spreadsheetml/2006/main" count="903" uniqueCount="152">
  <si>
    <t xml:space="preserve">Number </t>
  </si>
  <si>
    <t>Age Group</t>
  </si>
  <si>
    <t xml:space="preserve">Name </t>
  </si>
  <si>
    <t xml:space="preserve">3 Points </t>
  </si>
  <si>
    <t xml:space="preserve">2 Points </t>
  </si>
  <si>
    <t xml:space="preserve">1 Point </t>
  </si>
  <si>
    <t>Club</t>
  </si>
  <si>
    <t xml:space="preserve">Position </t>
  </si>
  <si>
    <t xml:space="preserve">Club </t>
  </si>
  <si>
    <t xml:space="preserve">Time </t>
  </si>
  <si>
    <t>Sex</t>
  </si>
  <si>
    <t>U11B 100m</t>
  </si>
  <si>
    <t>U11B 800m</t>
  </si>
  <si>
    <t>U11B Shot Putt</t>
  </si>
  <si>
    <t>U11B Long Jump</t>
  </si>
  <si>
    <t xml:space="preserve">U11B 4 x 100m </t>
  </si>
  <si>
    <t>U13B 100m</t>
  </si>
  <si>
    <t>U13B 800m</t>
  </si>
  <si>
    <t>U13B Shot Putt</t>
  </si>
  <si>
    <t xml:space="preserve">U13B Long Jump </t>
  </si>
  <si>
    <t>U13B 4 x 100m</t>
  </si>
  <si>
    <t>U15B 100m</t>
  </si>
  <si>
    <t>U15B 800m</t>
  </si>
  <si>
    <t xml:space="preserve">U15B Javelin </t>
  </si>
  <si>
    <t>U15B Long Jump</t>
  </si>
  <si>
    <t>U15B 4 x 100m</t>
  </si>
  <si>
    <t xml:space="preserve">U17B 100m </t>
  </si>
  <si>
    <t>U17B 800m</t>
  </si>
  <si>
    <t xml:space="preserve">U17B Javelin </t>
  </si>
  <si>
    <t xml:space="preserve">U17B Long Jump </t>
  </si>
  <si>
    <t xml:space="preserve">U17B 4 x 100m </t>
  </si>
  <si>
    <t>U11G 100m</t>
  </si>
  <si>
    <t>U11G 800m</t>
  </si>
  <si>
    <t>U11G Shot Putt</t>
  </si>
  <si>
    <t>U11G Long Jump</t>
  </si>
  <si>
    <t xml:space="preserve">U11G 4 x 100m </t>
  </si>
  <si>
    <t>U13G 100m</t>
  </si>
  <si>
    <t>U13G 800m</t>
  </si>
  <si>
    <t>U13G Shot Putt</t>
  </si>
  <si>
    <t xml:space="preserve">U13G Long Jump </t>
  </si>
  <si>
    <t>U13G 4 x 100m</t>
  </si>
  <si>
    <t>U15G 100m</t>
  </si>
  <si>
    <t>U15G 800m</t>
  </si>
  <si>
    <t xml:space="preserve">U15G Javelin </t>
  </si>
  <si>
    <t>U15G Long Jump</t>
  </si>
  <si>
    <t>U15G 4 x 100m</t>
  </si>
  <si>
    <t xml:space="preserve">U17G 100m </t>
  </si>
  <si>
    <t>U17G 800m</t>
  </si>
  <si>
    <t xml:space="preserve">U17G Javelin </t>
  </si>
  <si>
    <t xml:space="preserve">U17G Long Jump </t>
  </si>
  <si>
    <t xml:space="preserve">U17G 4 x 100m </t>
  </si>
  <si>
    <t>Harmeny</t>
  </si>
  <si>
    <t xml:space="preserve">Corstorphine </t>
  </si>
  <si>
    <t xml:space="preserve">U11 Boys </t>
  </si>
  <si>
    <t xml:space="preserve">U13 Boys </t>
  </si>
  <si>
    <t xml:space="preserve">U15 Boys </t>
  </si>
  <si>
    <t xml:space="preserve">U17 Boys </t>
  </si>
  <si>
    <t xml:space="preserve">U11 Girls </t>
  </si>
  <si>
    <t xml:space="preserve">U13 Girls  </t>
  </si>
  <si>
    <t xml:space="preserve">U15 Girls  </t>
  </si>
  <si>
    <t xml:space="preserve">U17 Girls  </t>
  </si>
  <si>
    <t xml:space="preserve">Distance </t>
  </si>
  <si>
    <t>U13</t>
  </si>
  <si>
    <t>C</t>
  </si>
  <si>
    <t>M</t>
  </si>
  <si>
    <t xml:space="preserve">Ruaridh McQueenie </t>
  </si>
  <si>
    <t xml:space="preserve">U13 </t>
  </si>
  <si>
    <t>F</t>
  </si>
  <si>
    <t>Carrie Main</t>
  </si>
  <si>
    <t>U11</t>
  </si>
  <si>
    <t xml:space="preserve">Eva Cameron </t>
  </si>
  <si>
    <t>Tess Kemp</t>
  </si>
  <si>
    <t xml:space="preserve">Anna McAslan </t>
  </si>
  <si>
    <t xml:space="preserve">Olivia Clark </t>
  </si>
  <si>
    <t>Kirsty Keston</t>
  </si>
  <si>
    <t>Helena Walker-Osterloh</t>
  </si>
  <si>
    <t>U15</t>
  </si>
  <si>
    <t>U17</t>
  </si>
  <si>
    <t xml:space="preserve">Owen McQueenie </t>
  </si>
  <si>
    <t xml:space="preserve">Cameron Thores </t>
  </si>
  <si>
    <t>Thomas Ross</t>
  </si>
  <si>
    <t>Holly Greenhill</t>
  </si>
  <si>
    <t xml:space="preserve">Ellie McDonald </t>
  </si>
  <si>
    <t xml:space="preserve">Jamie McAslan </t>
  </si>
  <si>
    <t xml:space="preserve">Kirsty Williams </t>
  </si>
  <si>
    <t>Sophie Watt</t>
  </si>
  <si>
    <t>Kirstin Ede</t>
  </si>
  <si>
    <t>Robyn Key</t>
  </si>
  <si>
    <t xml:space="preserve">U15 </t>
  </si>
  <si>
    <t xml:space="preserve">Mathew Struthers </t>
  </si>
  <si>
    <t xml:space="preserve">Sarah Burns </t>
  </si>
  <si>
    <t>Jamie Flett</t>
  </si>
  <si>
    <t>Mhairi Arnott</t>
  </si>
  <si>
    <t xml:space="preserve">Mia Linklater </t>
  </si>
  <si>
    <t>Ishbel Grieve</t>
  </si>
  <si>
    <t xml:space="preserve">Munro Lawrie </t>
  </si>
  <si>
    <t xml:space="preserve">Ewan Simson </t>
  </si>
  <si>
    <t xml:space="preserve">Anna Lewis </t>
  </si>
  <si>
    <t xml:space="preserve">Nicole Mullard </t>
  </si>
  <si>
    <t xml:space="preserve">Cole Milne </t>
  </si>
  <si>
    <t>Lucas Key</t>
  </si>
  <si>
    <t>Hannah Campbell</t>
  </si>
  <si>
    <t>H</t>
  </si>
  <si>
    <t xml:space="preserve">Sky Marshal </t>
  </si>
  <si>
    <t>Alex Law</t>
  </si>
  <si>
    <t>Goud Alqahani</t>
  </si>
  <si>
    <t>Fergus Ross</t>
  </si>
  <si>
    <t xml:space="preserve">Mathew Hartman </t>
  </si>
  <si>
    <t xml:space="preserve">Kieran Hardy </t>
  </si>
  <si>
    <t>Scott Campbell</t>
  </si>
  <si>
    <t xml:space="preserve">Mathew Holdon </t>
  </si>
  <si>
    <t xml:space="preserve">Devlin Cunningham </t>
  </si>
  <si>
    <t>William Gall</t>
  </si>
  <si>
    <t xml:space="preserve">Sohpie McGillvary </t>
  </si>
  <si>
    <t>Niamh Teviotdale</t>
  </si>
  <si>
    <t>Maddie Lumsden</t>
  </si>
  <si>
    <t>Ruby Grierson</t>
  </si>
  <si>
    <t xml:space="preserve">Katie Beavers </t>
  </si>
  <si>
    <t xml:space="preserve">Murry Fraser </t>
  </si>
  <si>
    <t>Finlay Ross</t>
  </si>
  <si>
    <t xml:space="preserve">Allister Wallace </t>
  </si>
  <si>
    <t xml:space="preserve">Theo Johnston </t>
  </si>
  <si>
    <t>Zachary Uduehi</t>
  </si>
  <si>
    <t xml:space="preserve">Calum Ridgeway </t>
  </si>
  <si>
    <t>Tendi Nyabadza</t>
  </si>
  <si>
    <t xml:space="preserve">Ben Struthers </t>
  </si>
  <si>
    <t>Niamh Hazelwood</t>
  </si>
  <si>
    <t>Eilidh Ovenstone</t>
  </si>
  <si>
    <t>CAAC</t>
  </si>
  <si>
    <t xml:space="preserve">Unknown </t>
  </si>
  <si>
    <t>Jamie Eyton-Jones</t>
  </si>
  <si>
    <t xml:space="preserve">Jamie Thomson </t>
  </si>
  <si>
    <t xml:space="preserve">U9 </t>
  </si>
  <si>
    <t>Time</t>
  </si>
  <si>
    <t>Orla Joyce</t>
  </si>
  <si>
    <t>Rachel Dee</t>
  </si>
  <si>
    <t>Connor Webb</t>
  </si>
  <si>
    <t>Lorna Farrell</t>
  </si>
  <si>
    <t xml:space="preserve">Miles Davis </t>
  </si>
  <si>
    <t>Patrick Millar</t>
  </si>
  <si>
    <t>Stella Lumsden</t>
  </si>
  <si>
    <t>Cara McMaston</t>
  </si>
  <si>
    <t xml:space="preserve">Rachel Muirhead </t>
  </si>
  <si>
    <t>Sharla Pitorious</t>
  </si>
  <si>
    <t>Emma Kirby</t>
  </si>
  <si>
    <t xml:space="preserve">Aiden MacDonald </t>
  </si>
  <si>
    <t>Fin Maclennan</t>
  </si>
  <si>
    <t>Joe Maclennan</t>
  </si>
  <si>
    <t>Anna McGilvary</t>
  </si>
  <si>
    <t xml:space="preserve">Finlay Stewart </t>
  </si>
  <si>
    <t xml:space="preserve">Katherine Macleod </t>
  </si>
  <si>
    <t>Ruaridh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</si>
</sst>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47" fontId="0" fillId="0" borderId="0" xfId="0" applyNumberFormat="1"/>
    <xf numFmtId="0" fontId="0" fillId="0" borderId="0" xfId="0" applyFont="1"/>
    <xf numFmtId="0" fontId="4" fillId="0" borderId="0" xfId="0" applyFont="1"/>
    <xf numFmtId="0" fontId="0" fillId="0" borderId="0" xfId="0" applyFill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17" workbookViewId="0">
      <selection activeCell="C33" sqref="C33"/>
    </sheetView>
  </sheetViews>
  <sheetFormatPr baseColWidth="10" defaultRowHeight="15" x14ac:dyDescent="0"/>
  <cols>
    <col min="4" max="4" width="20.6640625" bestFit="1" customWidth="1"/>
  </cols>
  <sheetData>
    <row r="1" spans="1:5">
      <c r="A1" t="s">
        <v>0</v>
      </c>
      <c r="B1" t="s">
        <v>1</v>
      </c>
      <c r="C1" t="s">
        <v>6</v>
      </c>
      <c r="D1" t="s">
        <v>2</v>
      </c>
      <c r="E1" t="s">
        <v>10</v>
      </c>
    </row>
    <row r="2" spans="1:5">
      <c r="A2">
        <v>1</v>
      </c>
      <c r="B2" t="s">
        <v>62</v>
      </c>
      <c r="C2" t="s">
        <v>63</v>
      </c>
      <c r="D2" t="s">
        <v>151</v>
      </c>
      <c r="E2" t="s">
        <v>64</v>
      </c>
    </row>
    <row r="3" spans="1:5">
      <c r="A3">
        <v>2</v>
      </c>
      <c r="B3" t="s">
        <v>62</v>
      </c>
      <c r="C3" t="s">
        <v>63</v>
      </c>
      <c r="D3" t="s">
        <v>65</v>
      </c>
      <c r="E3" t="s">
        <v>64</v>
      </c>
    </row>
    <row r="4" spans="1:5">
      <c r="A4">
        <v>3</v>
      </c>
      <c r="B4" t="s">
        <v>66</v>
      </c>
      <c r="C4" t="s">
        <v>63</v>
      </c>
      <c r="D4" t="s">
        <v>134</v>
      </c>
      <c r="E4" t="s">
        <v>67</v>
      </c>
    </row>
    <row r="5" spans="1:5">
      <c r="A5">
        <v>4</v>
      </c>
      <c r="B5" t="s">
        <v>62</v>
      </c>
      <c r="C5" t="s">
        <v>63</v>
      </c>
      <c r="D5" t="s">
        <v>68</v>
      </c>
      <c r="E5" t="s">
        <v>67</v>
      </c>
    </row>
    <row r="6" spans="1:5">
      <c r="A6">
        <v>5</v>
      </c>
      <c r="B6" t="s">
        <v>69</v>
      </c>
      <c r="C6" t="s">
        <v>63</v>
      </c>
      <c r="D6" t="s">
        <v>70</v>
      </c>
      <c r="E6" t="s">
        <v>67</v>
      </c>
    </row>
    <row r="7" spans="1:5">
      <c r="A7">
        <v>6</v>
      </c>
      <c r="B7" t="s">
        <v>69</v>
      </c>
      <c r="C7" t="s">
        <v>63</v>
      </c>
      <c r="D7" t="s">
        <v>71</v>
      </c>
      <c r="E7" t="s">
        <v>67</v>
      </c>
    </row>
    <row r="8" spans="1:5">
      <c r="A8">
        <v>7</v>
      </c>
      <c r="B8" t="s">
        <v>69</v>
      </c>
      <c r="C8" t="s">
        <v>63</v>
      </c>
      <c r="D8" t="s">
        <v>72</v>
      </c>
      <c r="E8" t="s">
        <v>67</v>
      </c>
    </row>
    <row r="9" spans="1:5">
      <c r="A9">
        <v>8</v>
      </c>
      <c r="B9" t="s">
        <v>62</v>
      </c>
      <c r="C9" t="s">
        <v>63</v>
      </c>
      <c r="D9" t="s">
        <v>73</v>
      </c>
      <c r="E9" t="s">
        <v>67</v>
      </c>
    </row>
    <row r="10" spans="1:5">
      <c r="A10">
        <v>9</v>
      </c>
      <c r="B10" t="s">
        <v>62</v>
      </c>
      <c r="C10" t="s">
        <v>63</v>
      </c>
      <c r="D10" t="s">
        <v>74</v>
      </c>
      <c r="E10" t="s">
        <v>67</v>
      </c>
    </row>
    <row r="11" spans="1:5">
      <c r="A11">
        <v>10</v>
      </c>
      <c r="B11" t="s">
        <v>62</v>
      </c>
      <c r="C11" t="s">
        <v>63</v>
      </c>
      <c r="D11" t="s">
        <v>75</v>
      </c>
      <c r="E11" t="s">
        <v>67</v>
      </c>
    </row>
    <row r="12" spans="1:5">
      <c r="A12">
        <v>11</v>
      </c>
      <c r="B12" t="s">
        <v>76</v>
      </c>
      <c r="C12" t="s">
        <v>63</v>
      </c>
      <c r="D12" t="s">
        <v>130</v>
      </c>
      <c r="E12" t="s">
        <v>64</v>
      </c>
    </row>
    <row r="13" spans="1:5">
      <c r="A13">
        <v>12</v>
      </c>
      <c r="B13" t="s">
        <v>77</v>
      </c>
      <c r="C13" t="s">
        <v>63</v>
      </c>
      <c r="D13" t="s">
        <v>78</v>
      </c>
      <c r="E13" t="s">
        <v>64</v>
      </c>
    </row>
    <row r="14" spans="1:5">
      <c r="A14">
        <v>13</v>
      </c>
      <c r="B14" t="s">
        <v>76</v>
      </c>
      <c r="C14" t="s">
        <v>63</v>
      </c>
      <c r="D14" t="s">
        <v>79</v>
      </c>
      <c r="E14" t="s">
        <v>64</v>
      </c>
    </row>
    <row r="15" spans="1:5">
      <c r="A15">
        <v>14</v>
      </c>
      <c r="B15" t="s">
        <v>77</v>
      </c>
      <c r="C15" t="s">
        <v>63</v>
      </c>
      <c r="D15" t="s">
        <v>80</v>
      </c>
      <c r="E15" t="s">
        <v>64</v>
      </c>
    </row>
    <row r="16" spans="1:5">
      <c r="A16">
        <v>15</v>
      </c>
      <c r="B16" t="s">
        <v>77</v>
      </c>
      <c r="C16" t="s">
        <v>63</v>
      </c>
      <c r="D16" t="s">
        <v>135</v>
      </c>
      <c r="E16" t="s">
        <v>67</v>
      </c>
    </row>
    <row r="17" spans="1:5">
      <c r="A17">
        <v>16</v>
      </c>
      <c r="B17" t="s">
        <v>77</v>
      </c>
      <c r="C17" t="s">
        <v>63</v>
      </c>
      <c r="D17" t="s">
        <v>81</v>
      </c>
      <c r="E17" t="s">
        <v>67</v>
      </c>
    </row>
    <row r="18" spans="1:5">
      <c r="A18">
        <v>17</v>
      </c>
      <c r="B18" t="s">
        <v>76</v>
      </c>
      <c r="C18" t="s">
        <v>63</v>
      </c>
      <c r="D18" t="s">
        <v>82</v>
      </c>
      <c r="E18" t="s">
        <v>67</v>
      </c>
    </row>
    <row r="19" spans="1:5">
      <c r="A19">
        <v>18</v>
      </c>
      <c r="B19" t="s">
        <v>77</v>
      </c>
      <c r="C19" t="s">
        <v>63</v>
      </c>
      <c r="D19" t="s">
        <v>136</v>
      </c>
      <c r="E19" t="s">
        <v>64</v>
      </c>
    </row>
    <row r="20" spans="1:5">
      <c r="A20">
        <v>19</v>
      </c>
      <c r="B20" t="s">
        <v>76</v>
      </c>
      <c r="C20" t="s">
        <v>63</v>
      </c>
      <c r="D20" t="s">
        <v>83</v>
      </c>
      <c r="E20" t="s">
        <v>64</v>
      </c>
    </row>
    <row r="21" spans="1:5">
      <c r="A21">
        <v>20</v>
      </c>
      <c r="B21" t="s">
        <v>69</v>
      </c>
      <c r="C21" t="s">
        <v>63</v>
      </c>
      <c r="D21" t="s">
        <v>84</v>
      </c>
      <c r="E21" t="s">
        <v>67</v>
      </c>
    </row>
    <row r="22" spans="1:5">
      <c r="A22">
        <v>21</v>
      </c>
      <c r="B22" t="s">
        <v>62</v>
      </c>
      <c r="C22" t="s">
        <v>63</v>
      </c>
      <c r="D22" t="s">
        <v>137</v>
      </c>
      <c r="E22" t="s">
        <v>67</v>
      </c>
    </row>
    <row r="23" spans="1:5">
      <c r="A23">
        <v>22</v>
      </c>
      <c r="B23" t="s">
        <v>62</v>
      </c>
      <c r="C23" t="s">
        <v>63</v>
      </c>
      <c r="D23" t="s">
        <v>85</v>
      </c>
      <c r="E23" t="s">
        <v>67</v>
      </c>
    </row>
    <row r="24" spans="1:5">
      <c r="A24">
        <v>23</v>
      </c>
      <c r="B24" t="s">
        <v>62</v>
      </c>
      <c r="C24" t="s">
        <v>63</v>
      </c>
      <c r="D24" t="s">
        <v>86</v>
      </c>
      <c r="E24" t="s">
        <v>67</v>
      </c>
    </row>
    <row r="25" spans="1:5">
      <c r="A25">
        <v>25</v>
      </c>
      <c r="B25" t="s">
        <v>62</v>
      </c>
      <c r="C25" t="s">
        <v>63</v>
      </c>
      <c r="D25" t="s">
        <v>87</v>
      </c>
      <c r="E25" t="s">
        <v>67</v>
      </c>
    </row>
    <row r="26" spans="1:5">
      <c r="A26">
        <v>26</v>
      </c>
      <c r="B26" t="s">
        <v>76</v>
      </c>
      <c r="C26" t="s">
        <v>63</v>
      </c>
      <c r="D26" t="s">
        <v>138</v>
      </c>
      <c r="E26" t="s">
        <v>64</v>
      </c>
    </row>
    <row r="27" spans="1:5">
      <c r="A27">
        <v>27</v>
      </c>
      <c r="B27" t="s">
        <v>88</v>
      </c>
      <c r="C27" t="s">
        <v>63</v>
      </c>
      <c r="D27" t="s">
        <v>89</v>
      </c>
      <c r="E27" t="s">
        <v>64</v>
      </c>
    </row>
    <row r="28" spans="1:5">
      <c r="A28">
        <v>28</v>
      </c>
      <c r="B28" t="s">
        <v>69</v>
      </c>
      <c r="C28" t="s">
        <v>63</v>
      </c>
      <c r="D28" t="s">
        <v>90</v>
      </c>
      <c r="E28" t="s">
        <v>67</v>
      </c>
    </row>
    <row r="29" spans="1:5">
      <c r="A29">
        <v>29</v>
      </c>
      <c r="B29" t="s">
        <v>69</v>
      </c>
      <c r="C29" t="s">
        <v>63</v>
      </c>
      <c r="D29" t="s">
        <v>91</v>
      </c>
      <c r="E29" t="s">
        <v>64</v>
      </c>
    </row>
    <row r="30" spans="1:5">
      <c r="A30">
        <v>30</v>
      </c>
      <c r="B30" t="s">
        <v>76</v>
      </c>
      <c r="C30" t="s">
        <v>63</v>
      </c>
      <c r="D30" t="s">
        <v>92</v>
      </c>
      <c r="E30" t="s">
        <v>67</v>
      </c>
    </row>
    <row r="31" spans="1:5">
      <c r="A31">
        <v>31</v>
      </c>
      <c r="B31" t="s">
        <v>76</v>
      </c>
      <c r="C31" t="s">
        <v>63</v>
      </c>
      <c r="D31" t="s">
        <v>150</v>
      </c>
      <c r="E31" t="s">
        <v>67</v>
      </c>
    </row>
    <row r="32" spans="1:5">
      <c r="A32">
        <v>33</v>
      </c>
      <c r="B32" t="s">
        <v>88</v>
      </c>
      <c r="C32" t="s">
        <v>63</v>
      </c>
      <c r="D32" t="s">
        <v>93</v>
      </c>
      <c r="E32" t="s">
        <v>67</v>
      </c>
    </row>
    <row r="33" spans="1:5">
      <c r="A33">
        <v>34</v>
      </c>
      <c r="B33" t="s">
        <v>76</v>
      </c>
      <c r="C33" t="s">
        <v>63</v>
      </c>
      <c r="D33" t="s">
        <v>94</v>
      </c>
      <c r="E33" t="s">
        <v>67</v>
      </c>
    </row>
    <row r="34" spans="1:5">
      <c r="A34">
        <v>35</v>
      </c>
      <c r="B34" t="s">
        <v>69</v>
      </c>
      <c r="C34" t="s">
        <v>63</v>
      </c>
      <c r="D34" t="s">
        <v>131</v>
      </c>
      <c r="E34" t="s">
        <v>64</v>
      </c>
    </row>
    <row r="35" spans="1:5">
      <c r="A35">
        <v>36</v>
      </c>
      <c r="B35" t="s">
        <v>69</v>
      </c>
      <c r="C35" t="s">
        <v>63</v>
      </c>
      <c r="D35" t="s">
        <v>95</v>
      </c>
      <c r="E35" t="s">
        <v>64</v>
      </c>
    </row>
    <row r="36" spans="1:5">
      <c r="A36">
        <v>37</v>
      </c>
      <c r="B36" t="s">
        <v>62</v>
      </c>
      <c r="C36" t="s">
        <v>63</v>
      </c>
      <c r="D36" t="s">
        <v>96</v>
      </c>
      <c r="E36" t="s">
        <v>64</v>
      </c>
    </row>
    <row r="37" spans="1:5">
      <c r="A37">
        <v>38</v>
      </c>
      <c r="B37" t="s">
        <v>76</v>
      </c>
      <c r="C37" t="s">
        <v>63</v>
      </c>
      <c r="D37" t="s">
        <v>97</v>
      </c>
      <c r="E37" t="s">
        <v>67</v>
      </c>
    </row>
    <row r="38" spans="1:5">
      <c r="A38">
        <v>39</v>
      </c>
      <c r="B38" t="s">
        <v>76</v>
      </c>
      <c r="C38" t="s">
        <v>63</v>
      </c>
      <c r="D38" t="s">
        <v>98</v>
      </c>
      <c r="E38" t="s">
        <v>67</v>
      </c>
    </row>
    <row r="39" spans="1:5">
      <c r="A39">
        <v>40</v>
      </c>
      <c r="B39" t="s">
        <v>77</v>
      </c>
      <c r="C39" t="s">
        <v>63</v>
      </c>
      <c r="D39" t="s">
        <v>99</v>
      </c>
      <c r="E39" t="s">
        <v>64</v>
      </c>
    </row>
    <row r="40" spans="1:5">
      <c r="A40">
        <v>41</v>
      </c>
      <c r="B40" t="s">
        <v>77</v>
      </c>
      <c r="C40" t="s">
        <v>63</v>
      </c>
      <c r="D40" t="s">
        <v>139</v>
      </c>
      <c r="E40" t="s">
        <v>64</v>
      </c>
    </row>
    <row r="41" spans="1:5">
      <c r="A41">
        <v>42</v>
      </c>
      <c r="B41" t="s">
        <v>69</v>
      </c>
      <c r="C41" t="s">
        <v>63</v>
      </c>
      <c r="D41" t="s">
        <v>100</v>
      </c>
      <c r="E41" t="s">
        <v>64</v>
      </c>
    </row>
    <row r="42" spans="1:5">
      <c r="A42">
        <v>43</v>
      </c>
      <c r="B42" t="s">
        <v>69</v>
      </c>
      <c r="C42" t="s">
        <v>102</v>
      </c>
      <c r="D42" t="s">
        <v>140</v>
      </c>
      <c r="E42" t="s">
        <v>67</v>
      </c>
    </row>
    <row r="43" spans="1:5">
      <c r="A43">
        <v>44</v>
      </c>
      <c r="B43" t="s">
        <v>69</v>
      </c>
      <c r="C43" t="s">
        <v>102</v>
      </c>
      <c r="D43" t="s">
        <v>141</v>
      </c>
      <c r="E43" t="s">
        <v>67</v>
      </c>
    </row>
    <row r="44" spans="1:5">
      <c r="A44">
        <v>45</v>
      </c>
      <c r="B44" t="s">
        <v>69</v>
      </c>
      <c r="C44" t="s">
        <v>102</v>
      </c>
      <c r="D44" t="s">
        <v>101</v>
      </c>
      <c r="E44" t="s">
        <v>67</v>
      </c>
    </row>
    <row r="45" spans="1:5">
      <c r="A45">
        <v>46</v>
      </c>
      <c r="B45" t="s">
        <v>69</v>
      </c>
      <c r="C45" t="s">
        <v>102</v>
      </c>
      <c r="D45" t="s">
        <v>148</v>
      </c>
      <c r="E45" t="s">
        <v>67</v>
      </c>
    </row>
    <row r="46" spans="1:5">
      <c r="A46">
        <v>47</v>
      </c>
      <c r="B46" t="s">
        <v>69</v>
      </c>
      <c r="C46" t="s">
        <v>102</v>
      </c>
      <c r="D46" t="s">
        <v>103</v>
      </c>
      <c r="E46" t="s">
        <v>67</v>
      </c>
    </row>
    <row r="47" spans="1:5">
      <c r="A47">
        <v>48</v>
      </c>
      <c r="B47" t="s">
        <v>69</v>
      </c>
      <c r="C47" t="s">
        <v>102</v>
      </c>
      <c r="D47" t="s">
        <v>142</v>
      </c>
      <c r="E47" t="s">
        <v>67</v>
      </c>
    </row>
    <row r="48" spans="1:5">
      <c r="A48">
        <v>49</v>
      </c>
      <c r="B48" t="s">
        <v>69</v>
      </c>
      <c r="C48" t="s">
        <v>102</v>
      </c>
      <c r="D48" t="s">
        <v>104</v>
      </c>
      <c r="E48" t="s">
        <v>67</v>
      </c>
    </row>
    <row r="49" spans="1:5">
      <c r="A49">
        <v>50</v>
      </c>
      <c r="B49" t="s">
        <v>69</v>
      </c>
      <c r="C49" t="s">
        <v>102</v>
      </c>
      <c r="D49" t="s">
        <v>143</v>
      </c>
      <c r="E49" t="s">
        <v>67</v>
      </c>
    </row>
    <row r="50" spans="1:5">
      <c r="A50">
        <v>51</v>
      </c>
      <c r="B50" t="s">
        <v>69</v>
      </c>
      <c r="C50" t="s">
        <v>102</v>
      </c>
      <c r="D50" t="s">
        <v>105</v>
      </c>
      <c r="E50" t="s">
        <v>67</v>
      </c>
    </row>
    <row r="51" spans="1:5">
      <c r="A51">
        <v>52</v>
      </c>
      <c r="B51" t="s">
        <v>69</v>
      </c>
      <c r="C51" t="s">
        <v>102</v>
      </c>
      <c r="D51" t="s">
        <v>144</v>
      </c>
      <c r="E51" t="s">
        <v>67</v>
      </c>
    </row>
    <row r="52" spans="1:5">
      <c r="A52">
        <v>53</v>
      </c>
      <c r="B52" t="s">
        <v>69</v>
      </c>
      <c r="C52" t="s">
        <v>102</v>
      </c>
      <c r="D52" t="s">
        <v>106</v>
      </c>
      <c r="E52" t="s">
        <v>64</v>
      </c>
    </row>
    <row r="53" spans="1:5">
      <c r="A53">
        <v>54</v>
      </c>
      <c r="B53" t="s">
        <v>69</v>
      </c>
      <c r="C53" t="s">
        <v>102</v>
      </c>
      <c r="D53" t="s">
        <v>107</v>
      </c>
      <c r="E53" t="s">
        <v>64</v>
      </c>
    </row>
    <row r="54" spans="1:5">
      <c r="A54">
        <v>55</v>
      </c>
      <c r="B54" t="s">
        <v>69</v>
      </c>
      <c r="C54" t="s">
        <v>102</v>
      </c>
      <c r="D54" t="s">
        <v>108</v>
      </c>
      <c r="E54" t="s">
        <v>64</v>
      </c>
    </row>
    <row r="55" spans="1:5">
      <c r="A55">
        <v>56</v>
      </c>
      <c r="B55" t="s">
        <v>69</v>
      </c>
      <c r="C55" t="s">
        <v>102</v>
      </c>
      <c r="D55" t="s">
        <v>109</v>
      </c>
      <c r="E55" t="s">
        <v>64</v>
      </c>
    </row>
    <row r="56" spans="1:5">
      <c r="A56">
        <v>57</v>
      </c>
      <c r="B56" t="s">
        <v>69</v>
      </c>
      <c r="C56" t="s">
        <v>102</v>
      </c>
      <c r="D56" t="s">
        <v>145</v>
      </c>
      <c r="E56" t="s">
        <v>64</v>
      </c>
    </row>
    <row r="57" spans="1:5">
      <c r="A57">
        <v>58</v>
      </c>
      <c r="B57" t="s">
        <v>69</v>
      </c>
      <c r="C57" t="s">
        <v>102</v>
      </c>
      <c r="D57" t="s">
        <v>110</v>
      </c>
      <c r="E57" t="s">
        <v>64</v>
      </c>
    </row>
    <row r="58" spans="1:5">
      <c r="A58">
        <v>59</v>
      </c>
      <c r="B58" t="s">
        <v>69</v>
      </c>
      <c r="C58" t="s">
        <v>102</v>
      </c>
      <c r="D58" t="s">
        <v>146</v>
      </c>
      <c r="E58" t="s">
        <v>64</v>
      </c>
    </row>
    <row r="59" spans="1:5">
      <c r="A59">
        <v>60</v>
      </c>
      <c r="B59" t="s">
        <v>69</v>
      </c>
      <c r="C59" t="s">
        <v>102</v>
      </c>
      <c r="D59" t="s">
        <v>147</v>
      </c>
      <c r="E59" t="s">
        <v>64</v>
      </c>
    </row>
    <row r="60" spans="1:5">
      <c r="A60">
        <v>61</v>
      </c>
      <c r="B60" t="s">
        <v>69</v>
      </c>
      <c r="C60" t="s">
        <v>102</v>
      </c>
      <c r="D60" t="s">
        <v>111</v>
      </c>
      <c r="E60" t="s">
        <v>64</v>
      </c>
    </row>
    <row r="61" spans="1:5">
      <c r="A61">
        <v>62</v>
      </c>
      <c r="B61" t="s">
        <v>69</v>
      </c>
      <c r="C61" t="s">
        <v>102</v>
      </c>
      <c r="D61" t="s">
        <v>112</v>
      </c>
      <c r="E61" t="s">
        <v>64</v>
      </c>
    </row>
    <row r="62" spans="1:5">
      <c r="A62">
        <v>63</v>
      </c>
      <c r="B62" t="s">
        <v>62</v>
      </c>
      <c r="C62" t="s">
        <v>102</v>
      </c>
      <c r="D62" t="s">
        <v>113</v>
      </c>
      <c r="E62" t="s">
        <v>67</v>
      </c>
    </row>
    <row r="63" spans="1:5">
      <c r="A63">
        <v>64</v>
      </c>
      <c r="B63" t="s">
        <v>62</v>
      </c>
      <c r="C63" t="s">
        <v>102</v>
      </c>
      <c r="D63" t="s">
        <v>114</v>
      </c>
      <c r="E63" t="s">
        <v>67</v>
      </c>
    </row>
    <row r="64" spans="1:5">
      <c r="A64">
        <v>65</v>
      </c>
      <c r="B64" t="s">
        <v>62</v>
      </c>
      <c r="C64" t="s">
        <v>102</v>
      </c>
      <c r="D64" t="s">
        <v>115</v>
      </c>
      <c r="E64" t="s">
        <v>67</v>
      </c>
    </row>
    <row r="65" spans="1:5">
      <c r="A65">
        <v>66</v>
      </c>
      <c r="B65" t="s">
        <v>62</v>
      </c>
      <c r="C65" t="s">
        <v>102</v>
      </c>
      <c r="D65" t="s">
        <v>116</v>
      </c>
      <c r="E65" t="s">
        <v>67</v>
      </c>
    </row>
    <row r="66" spans="1:5">
      <c r="A66">
        <v>67</v>
      </c>
      <c r="B66" t="s">
        <v>62</v>
      </c>
      <c r="C66" t="s">
        <v>102</v>
      </c>
      <c r="D66" t="s">
        <v>117</v>
      </c>
      <c r="E66" t="s">
        <v>67</v>
      </c>
    </row>
    <row r="67" spans="1:5">
      <c r="A67">
        <v>68</v>
      </c>
      <c r="B67" t="s">
        <v>62</v>
      </c>
      <c r="C67" t="s">
        <v>102</v>
      </c>
      <c r="D67" t="s">
        <v>118</v>
      </c>
      <c r="E67" t="s">
        <v>64</v>
      </c>
    </row>
    <row r="68" spans="1:5">
      <c r="A68">
        <v>69</v>
      </c>
      <c r="B68" t="s">
        <v>62</v>
      </c>
      <c r="C68" t="s">
        <v>102</v>
      </c>
      <c r="D68" t="s">
        <v>119</v>
      </c>
      <c r="E68" t="s">
        <v>64</v>
      </c>
    </row>
    <row r="69" spans="1:5">
      <c r="A69">
        <v>70</v>
      </c>
      <c r="B69" t="s">
        <v>62</v>
      </c>
      <c r="C69" t="s">
        <v>102</v>
      </c>
      <c r="D69" t="s">
        <v>120</v>
      </c>
      <c r="E69" t="s">
        <v>64</v>
      </c>
    </row>
    <row r="70" spans="1:5">
      <c r="A70">
        <v>71</v>
      </c>
      <c r="B70" t="s">
        <v>66</v>
      </c>
      <c r="C70" t="s">
        <v>102</v>
      </c>
      <c r="D70" t="s">
        <v>121</v>
      </c>
      <c r="E70" t="s">
        <v>64</v>
      </c>
    </row>
    <row r="71" spans="1:5">
      <c r="A71">
        <v>72</v>
      </c>
      <c r="B71" t="s">
        <v>62</v>
      </c>
      <c r="C71" t="s">
        <v>102</v>
      </c>
      <c r="D71" t="s">
        <v>122</v>
      </c>
      <c r="E71" t="s">
        <v>64</v>
      </c>
    </row>
    <row r="72" spans="1:5">
      <c r="A72">
        <v>73</v>
      </c>
      <c r="B72" t="s">
        <v>76</v>
      </c>
      <c r="C72" t="s">
        <v>102</v>
      </c>
      <c r="D72" t="s">
        <v>123</v>
      </c>
      <c r="E72" t="s">
        <v>64</v>
      </c>
    </row>
    <row r="73" spans="1:5">
      <c r="A73">
        <v>74</v>
      </c>
      <c r="B73" t="s">
        <v>62</v>
      </c>
      <c r="C73" t="s">
        <v>102</v>
      </c>
      <c r="D73" t="s">
        <v>149</v>
      </c>
      <c r="E73" t="s">
        <v>64</v>
      </c>
    </row>
    <row r="74" spans="1:5">
      <c r="A74">
        <v>75</v>
      </c>
      <c r="B74" t="s">
        <v>62</v>
      </c>
      <c r="C74" t="s">
        <v>102</v>
      </c>
      <c r="D74" t="s">
        <v>124</v>
      </c>
      <c r="E74" t="s">
        <v>64</v>
      </c>
    </row>
    <row r="75" spans="1:5">
      <c r="A75">
        <v>76</v>
      </c>
      <c r="B75" t="s">
        <v>62</v>
      </c>
      <c r="C75" t="s">
        <v>63</v>
      </c>
      <c r="D75" t="s">
        <v>125</v>
      </c>
      <c r="E75" t="s">
        <v>64</v>
      </c>
    </row>
    <row r="76" spans="1:5">
      <c r="A76">
        <v>77</v>
      </c>
      <c r="B76" t="s">
        <v>76</v>
      </c>
      <c r="C76" t="s">
        <v>63</v>
      </c>
      <c r="D76" t="s">
        <v>126</v>
      </c>
      <c r="E76" t="s">
        <v>67</v>
      </c>
    </row>
    <row r="77" spans="1:5">
      <c r="A77">
        <v>78</v>
      </c>
      <c r="B77" t="s">
        <v>69</v>
      </c>
      <c r="C77" t="s">
        <v>63</v>
      </c>
      <c r="D77" t="s">
        <v>127</v>
      </c>
      <c r="E77" t="s">
        <v>67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R36" sqref="R36"/>
    </sheetView>
  </sheetViews>
  <sheetFormatPr baseColWidth="10" defaultRowHeight="15" x14ac:dyDescent="0"/>
  <cols>
    <col min="1" max="1" width="14.6640625" bestFit="1" customWidth="1"/>
    <col min="9" max="9" width="14.6640625" bestFit="1" customWidth="1"/>
  </cols>
  <sheetData>
    <row r="1" spans="1:12">
      <c r="B1" t="s">
        <v>3</v>
      </c>
      <c r="C1" t="s">
        <v>4</v>
      </c>
      <c r="D1" t="s">
        <v>5</v>
      </c>
      <c r="J1" t="s">
        <v>3</v>
      </c>
      <c r="K1" t="s">
        <v>4</v>
      </c>
      <c r="L1" t="s">
        <v>5</v>
      </c>
    </row>
    <row r="2" spans="1:12">
      <c r="A2" t="s">
        <v>11</v>
      </c>
      <c r="B2" t="s">
        <v>128</v>
      </c>
      <c r="C2" t="s">
        <v>51</v>
      </c>
      <c r="D2" t="s">
        <v>128</v>
      </c>
      <c r="I2" t="s">
        <v>31</v>
      </c>
      <c r="J2" t="s">
        <v>128</v>
      </c>
      <c r="K2" t="s">
        <v>128</v>
      </c>
      <c r="L2" t="s">
        <v>128</v>
      </c>
    </row>
    <row r="3" spans="1:12">
      <c r="A3" t="s">
        <v>12</v>
      </c>
      <c r="B3" t="s">
        <v>128</v>
      </c>
      <c r="C3" t="s">
        <v>51</v>
      </c>
      <c r="D3" t="s">
        <v>51</v>
      </c>
      <c r="I3" t="s">
        <v>32</v>
      </c>
      <c r="J3" t="s">
        <v>128</v>
      </c>
      <c r="K3" t="s">
        <v>128</v>
      </c>
      <c r="L3" t="s">
        <v>128</v>
      </c>
    </row>
    <row r="4" spans="1:12">
      <c r="A4" t="s">
        <v>13</v>
      </c>
      <c r="B4" t="s">
        <v>128</v>
      </c>
      <c r="C4" t="s">
        <v>128</v>
      </c>
      <c r="D4" t="s">
        <v>51</v>
      </c>
      <c r="I4" t="s">
        <v>33</v>
      </c>
      <c r="J4" t="s">
        <v>51</v>
      </c>
      <c r="K4" t="s">
        <v>51</v>
      </c>
      <c r="L4" t="s">
        <v>128</v>
      </c>
    </row>
    <row r="5" spans="1:12">
      <c r="A5" t="s">
        <v>14</v>
      </c>
      <c r="B5" t="s">
        <v>128</v>
      </c>
      <c r="C5" t="s">
        <v>51</v>
      </c>
      <c r="D5" t="s">
        <v>51</v>
      </c>
      <c r="I5" t="s">
        <v>34</v>
      </c>
      <c r="J5" t="s">
        <v>128</v>
      </c>
      <c r="K5" t="s">
        <v>128</v>
      </c>
      <c r="L5" t="s">
        <v>51</v>
      </c>
    </row>
    <row r="6" spans="1:12">
      <c r="A6" t="s">
        <v>15</v>
      </c>
      <c r="B6" t="s">
        <v>51</v>
      </c>
      <c r="I6" t="s">
        <v>35</v>
      </c>
      <c r="J6" t="s">
        <v>128</v>
      </c>
      <c r="K6" t="s">
        <v>51</v>
      </c>
    </row>
    <row r="8" spans="1:12">
      <c r="A8" t="s">
        <v>16</v>
      </c>
      <c r="B8" t="s">
        <v>51</v>
      </c>
      <c r="C8" t="s">
        <v>51</v>
      </c>
      <c r="D8" t="s">
        <v>51</v>
      </c>
      <c r="I8" t="s">
        <v>36</v>
      </c>
      <c r="J8" t="s">
        <v>128</v>
      </c>
      <c r="K8" t="s">
        <v>128</v>
      </c>
      <c r="L8" t="s">
        <v>128</v>
      </c>
    </row>
    <row r="9" spans="1:12">
      <c r="A9" t="s">
        <v>17</v>
      </c>
      <c r="B9" t="s">
        <v>51</v>
      </c>
      <c r="C9" t="s">
        <v>51</v>
      </c>
      <c r="D9" t="s">
        <v>128</v>
      </c>
      <c r="I9" t="s">
        <v>37</v>
      </c>
      <c r="J9" t="s">
        <v>128</v>
      </c>
      <c r="K9" t="s">
        <v>51</v>
      </c>
      <c r="L9" t="s">
        <v>128</v>
      </c>
    </row>
    <row r="10" spans="1:12">
      <c r="A10" t="s">
        <v>18</v>
      </c>
      <c r="B10" t="s">
        <v>51</v>
      </c>
      <c r="C10" t="s">
        <v>51</v>
      </c>
      <c r="D10" t="s">
        <v>51</v>
      </c>
      <c r="I10" t="s">
        <v>38</v>
      </c>
      <c r="J10" t="s">
        <v>128</v>
      </c>
      <c r="K10" t="s">
        <v>128</v>
      </c>
      <c r="L10" t="s">
        <v>128</v>
      </c>
    </row>
    <row r="11" spans="1:12">
      <c r="A11" t="s">
        <v>19</v>
      </c>
      <c r="B11" t="s">
        <v>51</v>
      </c>
      <c r="C11" t="s">
        <v>51</v>
      </c>
      <c r="D11" t="s">
        <v>128</v>
      </c>
      <c r="I11" t="s">
        <v>39</v>
      </c>
      <c r="J11" t="s">
        <v>128</v>
      </c>
      <c r="K11" t="s">
        <v>128</v>
      </c>
      <c r="L11" t="s">
        <v>128</v>
      </c>
    </row>
    <row r="12" spans="1:12">
      <c r="A12" t="s">
        <v>20</v>
      </c>
      <c r="B12" t="s">
        <v>51</v>
      </c>
      <c r="C12" t="s">
        <v>128</v>
      </c>
      <c r="I12" t="s">
        <v>40</v>
      </c>
      <c r="J12" t="s">
        <v>128</v>
      </c>
      <c r="K12" t="s">
        <v>51</v>
      </c>
    </row>
    <row r="14" spans="1:12">
      <c r="A14" t="s">
        <v>21</v>
      </c>
      <c r="B14" t="s">
        <v>128</v>
      </c>
      <c r="C14" t="s">
        <v>51</v>
      </c>
      <c r="D14" t="s">
        <v>128</v>
      </c>
      <c r="I14" t="s">
        <v>41</v>
      </c>
      <c r="J14" t="s">
        <v>128</v>
      </c>
      <c r="K14" t="s">
        <v>128</v>
      </c>
      <c r="L14" t="s">
        <v>128</v>
      </c>
    </row>
    <row r="15" spans="1:12">
      <c r="A15" t="s">
        <v>22</v>
      </c>
      <c r="B15" t="s">
        <v>128</v>
      </c>
      <c r="C15" t="s">
        <v>128</v>
      </c>
      <c r="D15" t="s">
        <v>128</v>
      </c>
      <c r="I15" t="s">
        <v>42</v>
      </c>
      <c r="J15" t="s">
        <v>128</v>
      </c>
      <c r="K15" t="s">
        <v>128</v>
      </c>
      <c r="L15" t="s">
        <v>128</v>
      </c>
    </row>
    <row r="16" spans="1:12">
      <c r="A16" t="s">
        <v>23</v>
      </c>
      <c r="B16" t="s">
        <v>128</v>
      </c>
      <c r="C16" t="s">
        <v>128</v>
      </c>
      <c r="D16" t="s">
        <v>128</v>
      </c>
      <c r="I16" t="s">
        <v>43</v>
      </c>
      <c r="J16" t="s">
        <v>128</v>
      </c>
      <c r="K16" t="s">
        <v>128</v>
      </c>
      <c r="L16" t="s">
        <v>128</v>
      </c>
    </row>
    <row r="17" spans="1:14">
      <c r="A17" t="s">
        <v>24</v>
      </c>
      <c r="B17" t="s">
        <v>128</v>
      </c>
      <c r="C17" t="s">
        <v>128</v>
      </c>
      <c r="D17" t="s">
        <v>128</v>
      </c>
      <c r="I17" t="s">
        <v>44</v>
      </c>
      <c r="J17" t="s">
        <v>128</v>
      </c>
      <c r="K17" t="s">
        <v>128</v>
      </c>
      <c r="L17" t="s">
        <v>128</v>
      </c>
    </row>
    <row r="18" spans="1:14">
      <c r="A18" t="s">
        <v>25</v>
      </c>
      <c r="B18" t="s">
        <v>128</v>
      </c>
      <c r="I18" t="s">
        <v>45</v>
      </c>
      <c r="J18" t="s">
        <v>128</v>
      </c>
    </row>
    <row r="20" spans="1:14">
      <c r="A20" t="s">
        <v>26</v>
      </c>
      <c r="B20" t="s">
        <v>128</v>
      </c>
      <c r="C20" t="s">
        <v>128</v>
      </c>
      <c r="D20" t="s">
        <v>128</v>
      </c>
      <c r="I20" t="s">
        <v>46</v>
      </c>
      <c r="J20" t="s">
        <v>128</v>
      </c>
      <c r="K20" t="s">
        <v>128</v>
      </c>
    </row>
    <row r="21" spans="1:14">
      <c r="A21" t="s">
        <v>27</v>
      </c>
      <c r="B21" t="s">
        <v>128</v>
      </c>
      <c r="C21" t="s">
        <v>128</v>
      </c>
      <c r="D21" t="s">
        <v>128</v>
      </c>
      <c r="I21" t="s">
        <v>47</v>
      </c>
    </row>
    <row r="22" spans="1:14">
      <c r="A22" t="s">
        <v>28</v>
      </c>
      <c r="B22" t="s">
        <v>128</v>
      </c>
      <c r="C22" t="s">
        <v>128</v>
      </c>
      <c r="D22" t="s">
        <v>128</v>
      </c>
      <c r="I22" t="s">
        <v>48</v>
      </c>
      <c r="J22" t="s">
        <v>128</v>
      </c>
      <c r="K22" t="s">
        <v>128</v>
      </c>
    </row>
    <row r="23" spans="1:14">
      <c r="A23" t="s">
        <v>29</v>
      </c>
      <c r="B23" t="s">
        <v>128</v>
      </c>
      <c r="C23" t="s">
        <v>128</v>
      </c>
      <c r="D23" t="s">
        <v>128</v>
      </c>
      <c r="I23" t="s">
        <v>49</v>
      </c>
      <c r="J23" t="s">
        <v>128</v>
      </c>
      <c r="K23" t="s">
        <v>128</v>
      </c>
    </row>
    <row r="24" spans="1:14">
      <c r="A24" t="s">
        <v>30</v>
      </c>
      <c r="B24" t="s">
        <v>128</v>
      </c>
      <c r="I24" t="s">
        <v>50</v>
      </c>
    </row>
    <row r="28" spans="1:14">
      <c r="A28" s="4" t="s">
        <v>51</v>
      </c>
      <c r="B28">
        <v>18</v>
      </c>
      <c r="C28">
        <v>16</v>
      </c>
      <c r="D28">
        <v>5</v>
      </c>
      <c r="J28">
        <v>3</v>
      </c>
      <c r="K28">
        <v>8</v>
      </c>
      <c r="L28">
        <v>1</v>
      </c>
      <c r="N28" s="4">
        <v>51</v>
      </c>
    </row>
    <row r="29" spans="1:14">
      <c r="A29" s="4" t="s">
        <v>52</v>
      </c>
      <c r="B29">
        <v>42</v>
      </c>
      <c r="C29">
        <v>18</v>
      </c>
      <c r="D29">
        <v>11</v>
      </c>
      <c r="J29">
        <v>51</v>
      </c>
      <c r="K29">
        <v>26</v>
      </c>
      <c r="L29">
        <v>11</v>
      </c>
      <c r="N29" s="4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0" workbookViewId="0">
      <selection activeCell="N48" sqref="N48"/>
    </sheetView>
  </sheetViews>
  <sheetFormatPr baseColWidth="10" defaultRowHeight="15" x14ac:dyDescent="0"/>
  <cols>
    <col min="2" max="2" width="17.83203125" bestFit="1" customWidth="1"/>
    <col min="8" max="8" width="20.6640625" bestFit="1" customWidth="1"/>
  </cols>
  <sheetData>
    <row r="1" spans="1:10">
      <c r="A1" t="s">
        <v>53</v>
      </c>
      <c r="G1" t="s">
        <v>57</v>
      </c>
    </row>
    <row r="2" spans="1:10">
      <c r="A2" t="s">
        <v>7</v>
      </c>
      <c r="B2" t="s">
        <v>2</v>
      </c>
      <c r="C2" t="s">
        <v>8</v>
      </c>
      <c r="D2" t="s">
        <v>9</v>
      </c>
      <c r="G2" t="s">
        <v>7</v>
      </c>
      <c r="H2" t="s">
        <v>2</v>
      </c>
      <c r="I2" t="s">
        <v>8</v>
      </c>
      <c r="J2" t="s">
        <v>9</v>
      </c>
    </row>
    <row r="3" spans="1:10">
      <c r="A3">
        <v>1</v>
      </c>
      <c r="B3" t="str">
        <f>_35</f>
        <v xml:space="preserve">Jamie Thomson </v>
      </c>
      <c r="C3" t="s">
        <v>128</v>
      </c>
      <c r="D3">
        <v>15.3</v>
      </c>
      <c r="G3">
        <v>1</v>
      </c>
      <c r="H3" t="str">
        <f>_28</f>
        <v xml:space="preserve">Sarah Burns </v>
      </c>
      <c r="I3" t="s">
        <v>128</v>
      </c>
      <c r="J3">
        <v>15.4</v>
      </c>
    </row>
    <row r="4" spans="1:10">
      <c r="A4">
        <v>2</v>
      </c>
      <c r="B4" t="str">
        <f>_53</f>
        <v>Fergus Ross</v>
      </c>
      <c r="C4" t="s">
        <v>51</v>
      </c>
      <c r="D4">
        <v>16</v>
      </c>
      <c r="G4">
        <v>2</v>
      </c>
      <c r="H4" t="str">
        <f>_7</f>
        <v xml:space="preserve">Anna McAslan </v>
      </c>
      <c r="I4" t="s">
        <v>128</v>
      </c>
      <c r="J4">
        <v>15.8</v>
      </c>
    </row>
    <row r="5" spans="1:10">
      <c r="A5">
        <v>3</v>
      </c>
      <c r="B5" t="str">
        <f>_42</f>
        <v>Lucas Key</v>
      </c>
      <c r="C5" t="s">
        <v>128</v>
      </c>
      <c r="D5">
        <v>16.2</v>
      </c>
      <c r="G5">
        <v>3</v>
      </c>
      <c r="H5" t="str">
        <f>_5</f>
        <v xml:space="preserve">Eva Cameron </v>
      </c>
      <c r="I5" t="s">
        <v>128</v>
      </c>
      <c r="J5">
        <v>16.100000000000001</v>
      </c>
    </row>
    <row r="6" spans="1:10">
      <c r="A6">
        <v>4</v>
      </c>
      <c r="B6" t="str">
        <f>_61</f>
        <v xml:space="preserve">Devlin Cunningham </v>
      </c>
      <c r="C6" t="s">
        <v>51</v>
      </c>
      <c r="D6">
        <v>16.399999999999999</v>
      </c>
      <c r="G6">
        <v>4</v>
      </c>
      <c r="H6" t="str">
        <f>_43</f>
        <v>Stella Lumsden</v>
      </c>
      <c r="I6" t="s">
        <v>51</v>
      </c>
      <c r="J6">
        <v>16.600000000000001</v>
      </c>
    </row>
    <row r="7" spans="1:10">
      <c r="A7">
        <v>5</v>
      </c>
      <c r="B7" t="str">
        <f>_59</f>
        <v>Fin Maclennan</v>
      </c>
      <c r="C7" t="s">
        <v>51</v>
      </c>
      <c r="D7">
        <v>16.8</v>
      </c>
      <c r="G7">
        <v>5</v>
      </c>
      <c r="H7" t="str">
        <f>_20</f>
        <v xml:space="preserve">Kirsty Williams </v>
      </c>
      <c r="I7" t="s">
        <v>128</v>
      </c>
      <c r="J7">
        <v>17.100000000000001</v>
      </c>
    </row>
    <row r="8" spans="1:10">
      <c r="A8">
        <v>6</v>
      </c>
      <c r="B8" t="str">
        <f>_56</f>
        <v>Scott Campbell</v>
      </c>
      <c r="C8" t="s">
        <v>51</v>
      </c>
      <c r="D8">
        <v>17</v>
      </c>
      <c r="G8">
        <v>6</v>
      </c>
      <c r="H8" t="str">
        <f>_78</f>
        <v>Eilidh Ovenstone</v>
      </c>
      <c r="I8" t="s">
        <v>128</v>
      </c>
      <c r="J8">
        <v>17.5</v>
      </c>
    </row>
    <row r="9" spans="1:10">
      <c r="A9">
        <v>7</v>
      </c>
      <c r="B9" t="str">
        <f>_58</f>
        <v xml:space="preserve">Mathew Holdon </v>
      </c>
      <c r="C9" t="s">
        <v>51</v>
      </c>
      <c r="D9">
        <v>17.100000000000001</v>
      </c>
      <c r="G9">
        <v>7</v>
      </c>
      <c r="H9" t="str">
        <f>_44</f>
        <v>Cara McMaston</v>
      </c>
      <c r="I9" t="s">
        <v>51</v>
      </c>
      <c r="J9">
        <v>17.600000000000001</v>
      </c>
    </row>
    <row r="10" spans="1:10">
      <c r="A10">
        <v>8</v>
      </c>
      <c r="B10" t="str">
        <f>_54</f>
        <v xml:space="preserve">Mathew Hartman </v>
      </c>
      <c r="C10" t="s">
        <v>51</v>
      </c>
      <c r="D10">
        <v>17.2</v>
      </c>
      <c r="G10">
        <v>8</v>
      </c>
      <c r="H10" t="str">
        <f>_6</f>
        <v>Tess Kemp</v>
      </c>
      <c r="I10" t="s">
        <v>128</v>
      </c>
      <c r="J10">
        <v>17.8</v>
      </c>
    </row>
    <row r="11" spans="1:10">
      <c r="A11">
        <v>9</v>
      </c>
      <c r="B11" t="str">
        <f>_36</f>
        <v xml:space="preserve">Munro Lawrie </v>
      </c>
      <c r="C11" t="s">
        <v>128</v>
      </c>
      <c r="D11">
        <v>17.7</v>
      </c>
      <c r="G11">
        <v>9</v>
      </c>
      <c r="H11" t="str">
        <f>_50</f>
        <v>Sharla Pitorious</v>
      </c>
      <c r="I11" t="s">
        <v>51</v>
      </c>
      <c r="J11">
        <v>18.600000000000001</v>
      </c>
    </row>
    <row r="12" spans="1:10">
      <c r="A12">
        <v>10</v>
      </c>
      <c r="B12" t="str">
        <f>_62</f>
        <v>William Gall</v>
      </c>
      <c r="C12" t="s">
        <v>51</v>
      </c>
      <c r="D12">
        <v>17.899999999999999</v>
      </c>
      <c r="G12">
        <v>10</v>
      </c>
      <c r="H12" t="str">
        <f>_52</f>
        <v>Emma Kirby</v>
      </c>
      <c r="I12" t="s">
        <v>51</v>
      </c>
      <c r="J12">
        <v>19.2</v>
      </c>
    </row>
    <row r="13" spans="1:10">
      <c r="A13">
        <v>11</v>
      </c>
      <c r="B13" t="str">
        <f>_55</f>
        <v xml:space="preserve">Kieran Hardy </v>
      </c>
      <c r="C13" t="s">
        <v>51</v>
      </c>
      <c r="D13">
        <v>18</v>
      </c>
      <c r="G13">
        <v>11</v>
      </c>
      <c r="H13" t="str">
        <f>_48</f>
        <v xml:space="preserve">Rachel Muirhead </v>
      </c>
      <c r="I13" t="s">
        <v>51</v>
      </c>
      <c r="J13">
        <v>19.7</v>
      </c>
    </row>
    <row r="14" spans="1:10">
      <c r="A14">
        <v>12</v>
      </c>
      <c r="B14" t="str">
        <f>_57</f>
        <v xml:space="preserve">Aiden MacDonald </v>
      </c>
      <c r="C14" t="s">
        <v>51</v>
      </c>
      <c r="D14">
        <v>19.8</v>
      </c>
      <c r="G14">
        <v>12</v>
      </c>
      <c r="H14" t="str">
        <f>_46</f>
        <v>Anna McGilvary</v>
      </c>
      <c r="I14" t="s">
        <v>51</v>
      </c>
      <c r="J14">
        <v>20</v>
      </c>
    </row>
    <row r="15" spans="1:10">
      <c r="A15">
        <v>13</v>
      </c>
      <c r="B15" t="str">
        <f>_29</f>
        <v>Jamie Flett</v>
      </c>
      <c r="C15" t="s">
        <v>128</v>
      </c>
      <c r="D15">
        <v>20.100000000000001</v>
      </c>
      <c r="G15">
        <v>13</v>
      </c>
      <c r="H15" t="str">
        <f>_47</f>
        <v xml:space="preserve">Sky Marshal </v>
      </c>
      <c r="I15" t="s">
        <v>51</v>
      </c>
      <c r="J15">
        <v>21.4</v>
      </c>
    </row>
    <row r="16" spans="1:10">
      <c r="A16">
        <v>14</v>
      </c>
      <c r="B16" t="str">
        <f>_60</f>
        <v>Joe Maclennan</v>
      </c>
      <c r="C16" t="s">
        <v>51</v>
      </c>
      <c r="D16">
        <v>22.8</v>
      </c>
      <c r="G16">
        <v>14</v>
      </c>
      <c r="H16" t="str">
        <f>_49</f>
        <v>Alex Law</v>
      </c>
      <c r="I16" t="s">
        <v>51</v>
      </c>
      <c r="J16">
        <v>21.7</v>
      </c>
    </row>
    <row r="17" spans="1:10">
      <c r="G17">
        <v>15</v>
      </c>
      <c r="H17" t="str">
        <f>_51</f>
        <v>Goud Alqahani</v>
      </c>
      <c r="I17" t="s">
        <v>51</v>
      </c>
      <c r="J17">
        <v>25</v>
      </c>
    </row>
    <row r="19" spans="1:10">
      <c r="A19" t="s">
        <v>54</v>
      </c>
      <c r="G19" t="s">
        <v>58</v>
      </c>
    </row>
    <row r="20" spans="1:10">
      <c r="A20" t="s">
        <v>7</v>
      </c>
      <c r="B20" t="s">
        <v>2</v>
      </c>
      <c r="C20" t="s">
        <v>8</v>
      </c>
      <c r="D20" t="s">
        <v>9</v>
      </c>
      <c r="G20" t="s">
        <v>7</v>
      </c>
      <c r="H20" t="s">
        <v>2</v>
      </c>
      <c r="I20" t="s">
        <v>8</v>
      </c>
      <c r="J20" t="s">
        <v>9</v>
      </c>
    </row>
    <row r="21" spans="1:10">
      <c r="A21">
        <v>1</v>
      </c>
      <c r="B21" t="str">
        <f>_71</f>
        <v xml:space="preserve">Theo Johnston </v>
      </c>
      <c r="C21" t="s">
        <v>51</v>
      </c>
      <c r="D21">
        <v>13.8</v>
      </c>
      <c r="G21">
        <v>1</v>
      </c>
      <c r="H21" t="str">
        <f>_25</f>
        <v>Robyn Key</v>
      </c>
      <c r="I21" t="s">
        <v>128</v>
      </c>
      <c r="J21">
        <v>13.9</v>
      </c>
    </row>
    <row r="22" spans="1:10">
      <c r="A22">
        <v>2</v>
      </c>
      <c r="B22" t="str">
        <f>_72</f>
        <v>Zachary Uduehi</v>
      </c>
      <c r="C22" t="s">
        <v>51</v>
      </c>
      <c r="D22">
        <v>14.2</v>
      </c>
      <c r="G22">
        <v>2</v>
      </c>
      <c r="H22" t="str">
        <f>_22</f>
        <v>Sophie Watt</v>
      </c>
      <c r="I22" t="s">
        <v>128</v>
      </c>
      <c r="J22">
        <v>14.5</v>
      </c>
    </row>
    <row r="23" spans="1:10">
      <c r="A23">
        <v>3</v>
      </c>
      <c r="B23" s="5" t="str">
        <f>_68</f>
        <v xml:space="preserve">Murry Fraser </v>
      </c>
      <c r="C23" t="s">
        <v>51</v>
      </c>
      <c r="D23">
        <v>15</v>
      </c>
      <c r="G23">
        <v>3</v>
      </c>
      <c r="H23" t="str">
        <f>_21</f>
        <v>Lorna Farrell</v>
      </c>
      <c r="I23" t="s">
        <v>128</v>
      </c>
      <c r="J23">
        <v>15</v>
      </c>
    </row>
    <row r="24" spans="1:10">
      <c r="A24">
        <v>4</v>
      </c>
      <c r="B24" t="str">
        <f>_75</f>
        <v>Tendi Nyabadza</v>
      </c>
      <c r="C24" t="s">
        <v>51</v>
      </c>
      <c r="D24">
        <v>15</v>
      </c>
      <c r="G24">
        <v>4</v>
      </c>
      <c r="H24" t="str">
        <f>_23</f>
        <v>Kirstin Ede</v>
      </c>
      <c r="I24" t="s">
        <v>128</v>
      </c>
      <c r="J24">
        <v>15.3</v>
      </c>
    </row>
    <row r="25" spans="1:10">
      <c r="A25">
        <v>5</v>
      </c>
      <c r="B25" t="str">
        <f>_1</f>
        <v>Ruaridh Williams</v>
      </c>
      <c r="C25" t="s">
        <v>128</v>
      </c>
      <c r="D25">
        <v>15.3</v>
      </c>
      <c r="G25">
        <v>5</v>
      </c>
      <c r="H25" t="str">
        <f>_65</f>
        <v>Maddie Lumsden</v>
      </c>
      <c r="I25" t="s">
        <v>51</v>
      </c>
      <c r="J25">
        <v>15.4</v>
      </c>
    </row>
    <row r="26" spans="1:10">
      <c r="A26">
        <v>6</v>
      </c>
      <c r="B26" t="str">
        <f>_37</f>
        <v xml:space="preserve">Ewan Simson </v>
      </c>
      <c r="C26" t="s">
        <v>128</v>
      </c>
      <c r="D26">
        <v>15.3</v>
      </c>
      <c r="G26">
        <v>6</v>
      </c>
      <c r="H26" t="str">
        <f>_64</f>
        <v>Niamh Teviotdale</v>
      </c>
      <c r="I26" t="s">
        <v>51</v>
      </c>
      <c r="J26">
        <v>15.8</v>
      </c>
    </row>
    <row r="27" spans="1:10">
      <c r="A27">
        <v>7</v>
      </c>
      <c r="B27" t="str">
        <f>_2</f>
        <v xml:space="preserve">Ruaridh McQueenie </v>
      </c>
      <c r="C27" t="s">
        <v>128</v>
      </c>
      <c r="D27">
        <v>15.4</v>
      </c>
      <c r="G27">
        <v>7</v>
      </c>
      <c r="H27" t="str">
        <f>_8</f>
        <v xml:space="preserve">Olivia Clark </v>
      </c>
      <c r="I27" t="s">
        <v>128</v>
      </c>
      <c r="J27">
        <v>15.8</v>
      </c>
    </row>
    <row r="28" spans="1:10">
      <c r="A28">
        <v>8</v>
      </c>
      <c r="B28" t="str">
        <f>_74</f>
        <v xml:space="preserve">Finlay Stewart </v>
      </c>
      <c r="C28" t="s">
        <v>51</v>
      </c>
      <c r="D28">
        <v>15.6</v>
      </c>
      <c r="G28">
        <v>8</v>
      </c>
      <c r="H28" t="str">
        <f>_3</f>
        <v>Orla Joyce</v>
      </c>
      <c r="I28" t="s">
        <v>128</v>
      </c>
      <c r="J28">
        <v>16.100000000000001</v>
      </c>
    </row>
    <row r="29" spans="1:10">
      <c r="A29">
        <v>9</v>
      </c>
      <c r="B29" t="str">
        <f>_70</f>
        <v xml:space="preserve">Allister Wallace </v>
      </c>
      <c r="C29" t="s">
        <v>51</v>
      </c>
      <c r="D29">
        <v>16</v>
      </c>
      <c r="G29">
        <v>9</v>
      </c>
      <c r="H29" t="str">
        <f>_66</f>
        <v>Ruby Grierson</v>
      </c>
      <c r="I29" t="s">
        <v>51</v>
      </c>
      <c r="J29">
        <v>16.5</v>
      </c>
    </row>
    <row r="30" spans="1:10">
      <c r="A30">
        <v>10</v>
      </c>
      <c r="B30" t="str">
        <f>_76</f>
        <v xml:space="preserve">Ben Struthers </v>
      </c>
      <c r="C30" t="s">
        <v>128</v>
      </c>
      <c r="D30">
        <v>16.399999999999999</v>
      </c>
      <c r="G30">
        <v>10</v>
      </c>
      <c r="H30" t="str">
        <f>_4</f>
        <v>Carrie Main</v>
      </c>
      <c r="I30" t="s">
        <v>128</v>
      </c>
      <c r="J30">
        <v>16.600000000000001</v>
      </c>
    </row>
    <row r="31" spans="1:10">
      <c r="G31">
        <v>11</v>
      </c>
      <c r="H31" t="str">
        <f>_9</f>
        <v>Kirsty Keston</v>
      </c>
      <c r="I31" t="s">
        <v>128</v>
      </c>
      <c r="J31">
        <v>17</v>
      </c>
    </row>
    <row r="32" spans="1:10">
      <c r="G32">
        <v>12</v>
      </c>
      <c r="H32" t="str">
        <f>_10</f>
        <v>Helena Walker-Osterloh</v>
      </c>
      <c r="I32" t="s">
        <v>128</v>
      </c>
      <c r="J32">
        <v>17.3</v>
      </c>
    </row>
    <row r="33" spans="1:10">
      <c r="G33">
        <v>13</v>
      </c>
      <c r="H33" t="str">
        <f>_63</f>
        <v xml:space="preserve">Sohpie McGillvary </v>
      </c>
      <c r="I33" t="s">
        <v>51</v>
      </c>
      <c r="J33">
        <v>17.8</v>
      </c>
    </row>
    <row r="34" spans="1:10">
      <c r="G34">
        <v>14</v>
      </c>
      <c r="H34" t="str">
        <f>_67</f>
        <v xml:space="preserve">Katie Beavers </v>
      </c>
      <c r="I34" t="s">
        <v>51</v>
      </c>
      <c r="J34">
        <v>18.600000000000001</v>
      </c>
    </row>
    <row r="37" spans="1:10">
      <c r="A37" s="1" t="s">
        <v>55</v>
      </c>
      <c r="B37" s="1"/>
      <c r="C37" s="1"/>
      <c r="D37" s="1"/>
      <c r="G37" s="1" t="s">
        <v>59</v>
      </c>
      <c r="H37" s="1"/>
      <c r="I37" s="1"/>
      <c r="J37" s="1"/>
    </row>
    <row r="38" spans="1:10">
      <c r="A38" s="1" t="s">
        <v>7</v>
      </c>
      <c r="B38" s="1" t="s">
        <v>2</v>
      </c>
      <c r="C38" s="1" t="s">
        <v>8</v>
      </c>
      <c r="D38" s="1" t="s">
        <v>9</v>
      </c>
      <c r="G38" s="1" t="s">
        <v>7</v>
      </c>
      <c r="H38" s="1" t="s">
        <v>2</v>
      </c>
      <c r="I38" s="1" t="s">
        <v>8</v>
      </c>
      <c r="J38" s="1" t="s">
        <v>9</v>
      </c>
    </row>
    <row r="39" spans="1:10">
      <c r="A39">
        <v>1</v>
      </c>
      <c r="B39" t="str">
        <f>_13</f>
        <v xml:space="preserve">Cameron Thores </v>
      </c>
      <c r="C39" t="s">
        <v>128</v>
      </c>
      <c r="D39">
        <v>13</v>
      </c>
      <c r="G39">
        <v>1</v>
      </c>
      <c r="H39" t="str">
        <f>_30</f>
        <v>Mhairi Arnott</v>
      </c>
      <c r="I39" t="s">
        <v>128</v>
      </c>
      <c r="J39">
        <v>14.4</v>
      </c>
    </row>
    <row r="40" spans="1:10">
      <c r="A40">
        <v>2</v>
      </c>
      <c r="B40" t="str">
        <f>_73</f>
        <v xml:space="preserve">Calum Ridgeway </v>
      </c>
      <c r="C40" t="s">
        <v>51</v>
      </c>
      <c r="D40">
        <v>13.5</v>
      </c>
      <c r="G40">
        <v>2</v>
      </c>
      <c r="H40" t="str">
        <f>_17</f>
        <v xml:space="preserve">Ellie McDonald </v>
      </c>
      <c r="I40" t="s">
        <v>128</v>
      </c>
      <c r="J40">
        <v>14.7</v>
      </c>
    </row>
    <row r="41" spans="1:10">
      <c r="A41">
        <v>3</v>
      </c>
      <c r="B41" t="str">
        <f>_11</f>
        <v>Jamie Eyton-Jones</v>
      </c>
      <c r="C41" t="s">
        <v>128</v>
      </c>
      <c r="D41">
        <v>14.4</v>
      </c>
      <c r="G41">
        <v>3</v>
      </c>
      <c r="H41" t="str">
        <f>_34</f>
        <v>Ishbel Grieve</v>
      </c>
      <c r="I41" t="s">
        <v>128</v>
      </c>
      <c r="J41">
        <v>15.2</v>
      </c>
    </row>
    <row r="42" spans="1:10">
      <c r="A42">
        <v>4</v>
      </c>
      <c r="B42" t="str">
        <f>_19</f>
        <v xml:space="preserve">Jamie McAslan </v>
      </c>
      <c r="C42" t="s">
        <v>128</v>
      </c>
      <c r="D42">
        <v>15</v>
      </c>
      <c r="G42">
        <v>4</v>
      </c>
      <c r="H42" t="str">
        <f>_31</f>
        <v xml:space="preserve">Katherine Macleod </v>
      </c>
      <c r="I42" t="s">
        <v>128</v>
      </c>
      <c r="J42">
        <v>15.6</v>
      </c>
    </row>
    <row r="43" spans="1:10">
      <c r="A43">
        <v>5</v>
      </c>
      <c r="B43" t="str">
        <f>_26</f>
        <v xml:space="preserve">Miles Davis </v>
      </c>
      <c r="C43" t="s">
        <v>128</v>
      </c>
      <c r="D43">
        <v>15.6</v>
      </c>
      <c r="G43">
        <v>5</v>
      </c>
      <c r="H43" t="str">
        <f>_77</f>
        <v>Niamh Hazelwood</v>
      </c>
      <c r="I43" t="s">
        <v>128</v>
      </c>
      <c r="J43">
        <v>16.600000000000001</v>
      </c>
    </row>
    <row r="44" spans="1:10">
      <c r="G44">
        <v>6</v>
      </c>
      <c r="H44" t="str">
        <f>_33</f>
        <v xml:space="preserve">Mia Linklater </v>
      </c>
      <c r="I44" t="s">
        <v>128</v>
      </c>
      <c r="J44">
        <v>18</v>
      </c>
    </row>
    <row r="47" spans="1:10">
      <c r="A47" s="1" t="s">
        <v>56</v>
      </c>
      <c r="B47" s="1"/>
      <c r="C47" s="1"/>
      <c r="D47" s="1"/>
      <c r="G47" s="1" t="s">
        <v>60</v>
      </c>
      <c r="H47" s="1"/>
      <c r="I47" s="1"/>
      <c r="J47" s="1"/>
    </row>
    <row r="48" spans="1:10">
      <c r="A48" s="1" t="s">
        <v>7</v>
      </c>
      <c r="B48" s="1" t="s">
        <v>2</v>
      </c>
      <c r="C48" s="1" t="s">
        <v>8</v>
      </c>
      <c r="D48" s="1" t="s">
        <v>9</v>
      </c>
      <c r="G48" s="1" t="s">
        <v>7</v>
      </c>
      <c r="H48" s="1" t="s">
        <v>2</v>
      </c>
      <c r="I48" s="1" t="s">
        <v>8</v>
      </c>
      <c r="J48" s="1" t="s">
        <v>9</v>
      </c>
    </row>
    <row r="49" spans="1:10">
      <c r="A49">
        <v>1</v>
      </c>
      <c r="B49" t="str">
        <f>_40</f>
        <v xml:space="preserve">Cole Milne </v>
      </c>
      <c r="C49" t="s">
        <v>128</v>
      </c>
      <c r="D49">
        <v>11.23</v>
      </c>
      <c r="G49">
        <v>1</v>
      </c>
      <c r="H49" t="s">
        <v>81</v>
      </c>
      <c r="I49" t="s">
        <v>128</v>
      </c>
      <c r="J49" t="s">
        <v>129</v>
      </c>
    </row>
    <row r="50" spans="1:10">
      <c r="A50">
        <v>2</v>
      </c>
      <c r="B50" s="5" t="str">
        <f>_41</f>
        <v>Patrick Millar</v>
      </c>
      <c r="C50" t="s">
        <v>128</v>
      </c>
      <c r="D50">
        <v>12</v>
      </c>
      <c r="G50">
        <v>2</v>
      </c>
      <c r="H50" t="s">
        <v>135</v>
      </c>
      <c r="I50" t="s">
        <v>128</v>
      </c>
      <c r="J50" t="s">
        <v>129</v>
      </c>
    </row>
    <row r="51" spans="1:10">
      <c r="A51">
        <v>3</v>
      </c>
      <c r="B51" t="str">
        <f>_12</f>
        <v xml:space="preserve">Owen McQueenie </v>
      </c>
      <c r="C51" t="s">
        <v>128</v>
      </c>
      <c r="D51">
        <v>13.3</v>
      </c>
    </row>
    <row r="52" spans="1:10">
      <c r="A52">
        <v>4</v>
      </c>
      <c r="B52" t="str">
        <f>_14</f>
        <v>Thomas Ross</v>
      </c>
      <c r="C52" t="s">
        <v>128</v>
      </c>
      <c r="D52">
        <v>14.22</v>
      </c>
    </row>
    <row r="53" spans="1:10">
      <c r="A53">
        <v>5</v>
      </c>
      <c r="B53" t="str">
        <f>_18</f>
        <v>Connor Webb</v>
      </c>
      <c r="C53" t="s">
        <v>128</v>
      </c>
      <c r="D53">
        <v>14.95</v>
      </c>
    </row>
  </sheetData>
  <sortState ref="G3:J17">
    <sortCondition ref="J3:J1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4" workbookViewId="0">
      <selection activeCell="P35" sqref="P35"/>
    </sheetView>
  </sheetViews>
  <sheetFormatPr baseColWidth="10" defaultRowHeight="15" x14ac:dyDescent="0"/>
  <cols>
    <col min="2" max="2" width="17.33203125" bestFit="1" customWidth="1"/>
    <col min="8" max="8" width="20.6640625" bestFit="1" customWidth="1"/>
  </cols>
  <sheetData>
    <row r="1" spans="1:10">
      <c r="A1" t="s">
        <v>53</v>
      </c>
      <c r="G1" t="s">
        <v>57</v>
      </c>
    </row>
    <row r="2" spans="1:10">
      <c r="A2" t="s">
        <v>7</v>
      </c>
      <c r="B2" t="s">
        <v>2</v>
      </c>
      <c r="C2" t="s">
        <v>8</v>
      </c>
      <c r="D2" t="s">
        <v>9</v>
      </c>
      <c r="G2" t="s">
        <v>7</v>
      </c>
      <c r="H2" t="s">
        <v>2</v>
      </c>
      <c r="I2" t="s">
        <v>8</v>
      </c>
      <c r="J2" t="s">
        <v>9</v>
      </c>
    </row>
    <row r="3" spans="1:10">
      <c r="A3">
        <v>1</v>
      </c>
      <c r="B3" t="str">
        <f>_35</f>
        <v xml:space="preserve">Jamie Thomson </v>
      </c>
      <c r="C3" t="s">
        <v>128</v>
      </c>
      <c r="D3" s="2">
        <v>1.9386574074074072E-3</v>
      </c>
      <c r="G3">
        <v>1</v>
      </c>
      <c r="H3" t="str">
        <f>_5</f>
        <v xml:space="preserve">Eva Cameron </v>
      </c>
      <c r="I3" t="s">
        <v>128</v>
      </c>
      <c r="J3" s="2">
        <v>2.0069444444444444E-3</v>
      </c>
    </row>
    <row r="4" spans="1:10">
      <c r="A4">
        <v>2</v>
      </c>
      <c r="B4" t="str">
        <f>_53</f>
        <v>Fergus Ross</v>
      </c>
      <c r="C4" t="s">
        <v>51</v>
      </c>
      <c r="D4" s="2">
        <v>2.0208333333333332E-3</v>
      </c>
      <c r="G4">
        <v>2</v>
      </c>
      <c r="H4" t="str">
        <f>_78</f>
        <v>Eilidh Ovenstone</v>
      </c>
      <c r="I4" t="s">
        <v>128</v>
      </c>
      <c r="J4" s="2">
        <v>2.1678240740740742E-3</v>
      </c>
    </row>
    <row r="5" spans="1:10">
      <c r="A5">
        <v>3</v>
      </c>
      <c r="B5" t="str">
        <f>_58</f>
        <v xml:space="preserve">Mathew Holdon </v>
      </c>
      <c r="C5" t="s">
        <v>51</v>
      </c>
      <c r="D5" s="2">
        <v>2.1412037037037038E-3</v>
      </c>
      <c r="G5">
        <v>3</v>
      </c>
      <c r="H5" t="str">
        <f>_7</f>
        <v xml:space="preserve">Anna McAslan </v>
      </c>
      <c r="I5" t="s">
        <v>128</v>
      </c>
      <c r="J5" s="2">
        <v>2.2731481481481483E-3</v>
      </c>
    </row>
    <row r="6" spans="1:10">
      <c r="A6">
        <v>4</v>
      </c>
      <c r="B6" t="str">
        <f>_55</f>
        <v xml:space="preserve">Kieran Hardy </v>
      </c>
      <c r="C6" t="s">
        <v>51</v>
      </c>
      <c r="D6" s="2">
        <v>2.1608796296296298E-3</v>
      </c>
      <c r="G6">
        <v>4</v>
      </c>
      <c r="H6" t="str">
        <f>_43</f>
        <v>Stella Lumsden</v>
      </c>
      <c r="I6" t="s">
        <v>51</v>
      </c>
      <c r="J6" s="2">
        <v>2.3483796296296295E-3</v>
      </c>
    </row>
    <row r="7" spans="1:10">
      <c r="A7">
        <v>5</v>
      </c>
      <c r="B7" t="str">
        <f>_62</f>
        <v>William Gall</v>
      </c>
      <c r="C7" t="s">
        <v>51</v>
      </c>
      <c r="D7" s="2">
        <v>2.4212962962962964E-3</v>
      </c>
      <c r="G7">
        <v>5</v>
      </c>
      <c r="H7" t="str">
        <f>_20</f>
        <v xml:space="preserve">Kirsty Williams </v>
      </c>
      <c r="I7" t="s">
        <v>128</v>
      </c>
      <c r="J7" s="2">
        <v>2.3483796296296295E-3</v>
      </c>
    </row>
    <row r="8" spans="1:10">
      <c r="A8">
        <v>6</v>
      </c>
      <c r="B8" t="str">
        <f>_61</f>
        <v xml:space="preserve">Devlin Cunningham </v>
      </c>
      <c r="C8" t="s">
        <v>51</v>
      </c>
      <c r="D8" s="2">
        <v>2.4467592592592592E-3</v>
      </c>
      <c r="G8">
        <v>6</v>
      </c>
      <c r="H8" t="str">
        <f>_44</f>
        <v>Cara McMaston</v>
      </c>
      <c r="I8" t="s">
        <v>51</v>
      </c>
      <c r="J8" s="2">
        <v>2.3993055555555556E-3</v>
      </c>
    </row>
    <row r="9" spans="1:10">
      <c r="A9">
        <v>7</v>
      </c>
      <c r="B9" t="str">
        <f>_57</f>
        <v xml:space="preserve">Aiden MacDonald </v>
      </c>
      <c r="C9" t="s">
        <v>51</v>
      </c>
      <c r="D9" s="2">
        <v>2.6458333333333334E-3</v>
      </c>
      <c r="G9">
        <v>7</v>
      </c>
      <c r="H9" t="str">
        <f>_6</f>
        <v>Tess Kemp</v>
      </c>
      <c r="I9" t="s">
        <v>128</v>
      </c>
      <c r="J9" s="2">
        <v>2.4050925925925928E-3</v>
      </c>
    </row>
    <row r="10" spans="1:10">
      <c r="A10">
        <v>8</v>
      </c>
      <c r="B10" t="str">
        <f>+_29</f>
        <v>Jamie Flett</v>
      </c>
      <c r="C10" t="s">
        <v>128</v>
      </c>
      <c r="D10" s="2">
        <v>2.6504629629629625E-3</v>
      </c>
      <c r="G10">
        <v>8</v>
      </c>
      <c r="H10" t="str">
        <f>_50</f>
        <v>Sharla Pitorious</v>
      </c>
      <c r="I10" t="s">
        <v>51</v>
      </c>
      <c r="J10" s="2">
        <v>2.6666666666666666E-3</v>
      </c>
    </row>
    <row r="11" spans="1:10">
      <c r="G11">
        <v>9</v>
      </c>
      <c r="H11" t="str">
        <f>_47</f>
        <v xml:space="preserve">Sky Marshal </v>
      </c>
      <c r="I11" t="s">
        <v>51</v>
      </c>
      <c r="J11" s="2">
        <v>2.7407407407407411E-3</v>
      </c>
    </row>
    <row r="12" spans="1:10">
      <c r="G12">
        <v>10</v>
      </c>
      <c r="H12" t="str">
        <f>_48</f>
        <v xml:space="preserve">Rachel Muirhead </v>
      </c>
      <c r="I12" t="s">
        <v>51</v>
      </c>
      <c r="J12" s="2">
        <v>2.9247685185185188E-3</v>
      </c>
    </row>
    <row r="16" spans="1:10">
      <c r="A16" t="s">
        <v>54</v>
      </c>
      <c r="G16" t="s">
        <v>58</v>
      </c>
    </row>
    <row r="17" spans="1:10">
      <c r="A17" t="s">
        <v>7</v>
      </c>
      <c r="B17" t="s">
        <v>2</v>
      </c>
      <c r="C17" t="s">
        <v>8</v>
      </c>
      <c r="D17" t="s">
        <v>9</v>
      </c>
      <c r="G17" t="s">
        <v>7</v>
      </c>
      <c r="H17" t="s">
        <v>2</v>
      </c>
      <c r="I17" t="s">
        <v>8</v>
      </c>
      <c r="J17" t="s">
        <v>9</v>
      </c>
    </row>
    <row r="18" spans="1:10">
      <c r="A18">
        <v>1</v>
      </c>
      <c r="B18" t="str">
        <f>_75</f>
        <v>Tendi Nyabadza</v>
      </c>
      <c r="C18" t="s">
        <v>51</v>
      </c>
      <c r="D18" s="2">
        <v>1.8171296296296297E-3</v>
      </c>
      <c r="G18">
        <v>1</v>
      </c>
      <c r="H18" t="str">
        <f>_8</f>
        <v xml:space="preserve">Olivia Clark </v>
      </c>
      <c r="I18" t="s">
        <v>128</v>
      </c>
      <c r="J18" s="2">
        <v>1.9027777777777778E-3</v>
      </c>
    </row>
    <row r="19" spans="1:10">
      <c r="A19">
        <v>2</v>
      </c>
      <c r="B19" t="str">
        <f>_70</f>
        <v xml:space="preserve">Allister Wallace </v>
      </c>
      <c r="C19" t="s">
        <v>51</v>
      </c>
      <c r="D19" s="2">
        <v>1.8541666666666665E-3</v>
      </c>
      <c r="G19">
        <v>2</v>
      </c>
      <c r="H19" t="str">
        <f>_66</f>
        <v>Ruby Grierson</v>
      </c>
      <c r="I19" t="s">
        <v>51</v>
      </c>
      <c r="J19" s="2">
        <v>2.0324074074074077E-3</v>
      </c>
    </row>
    <row r="20" spans="1:10">
      <c r="A20">
        <v>3</v>
      </c>
      <c r="B20" t="str">
        <f>_76</f>
        <v xml:space="preserve">Ben Struthers </v>
      </c>
      <c r="C20" t="s">
        <v>128</v>
      </c>
      <c r="D20" s="2">
        <v>1.8738425925925925E-3</v>
      </c>
      <c r="G20">
        <v>3</v>
      </c>
      <c r="H20" t="str">
        <f>_22</f>
        <v>Sophie Watt</v>
      </c>
      <c r="I20" t="s">
        <v>128</v>
      </c>
      <c r="J20" s="2">
        <v>2.0636574074074073E-3</v>
      </c>
    </row>
    <row r="21" spans="1:10">
      <c r="A21">
        <v>4</v>
      </c>
      <c r="B21" t="str">
        <f>_1</f>
        <v>Ruaridh Williams</v>
      </c>
      <c r="C21" t="s">
        <v>128</v>
      </c>
      <c r="D21" s="2">
        <v>1.8981481481481482E-3</v>
      </c>
      <c r="G21">
        <v>4</v>
      </c>
      <c r="H21" t="str">
        <f>_23</f>
        <v>Kirstin Ede</v>
      </c>
      <c r="I21" t="s">
        <v>128</v>
      </c>
      <c r="J21" s="2">
        <v>2.1087962962962965E-3</v>
      </c>
    </row>
    <row r="22" spans="1:10">
      <c r="A22">
        <v>5</v>
      </c>
      <c r="B22" t="str">
        <f>_37</f>
        <v xml:space="preserve">Ewan Simson </v>
      </c>
      <c r="C22" t="s">
        <v>128</v>
      </c>
      <c r="D22" s="2">
        <v>2.1782407407407406E-3</v>
      </c>
      <c r="G22">
        <v>5</v>
      </c>
      <c r="H22" t="str">
        <f>_4</f>
        <v>Carrie Main</v>
      </c>
      <c r="I22" t="s">
        <v>128</v>
      </c>
      <c r="J22" s="2">
        <v>2.1782407407407406E-3</v>
      </c>
    </row>
    <row r="23" spans="1:10">
      <c r="A23">
        <v>6</v>
      </c>
      <c r="B23" t="str">
        <f>_72</f>
        <v>Zachary Uduehi</v>
      </c>
      <c r="C23" t="s">
        <v>51</v>
      </c>
      <c r="D23" s="2">
        <v>2.221064814814815E-3</v>
      </c>
      <c r="G23">
        <v>6</v>
      </c>
      <c r="H23" t="str">
        <f>_63</f>
        <v xml:space="preserve">Sohpie McGillvary </v>
      </c>
      <c r="I23" t="s">
        <v>51</v>
      </c>
      <c r="J23" s="2">
        <v>2.2106481481481478E-3</v>
      </c>
    </row>
    <row r="24" spans="1:10">
      <c r="A24">
        <v>7</v>
      </c>
      <c r="B24" t="str">
        <f>_74</f>
        <v xml:space="preserve">Finlay Stewart </v>
      </c>
      <c r="C24" t="s">
        <v>51</v>
      </c>
      <c r="D24" s="2">
        <v>2.2314814814814814E-3</v>
      </c>
      <c r="G24">
        <v>7</v>
      </c>
      <c r="H24" t="str">
        <f>_25</f>
        <v>Robyn Key</v>
      </c>
      <c r="I24" t="s">
        <v>128</v>
      </c>
      <c r="J24" s="2">
        <v>2.255787037037037E-3</v>
      </c>
    </row>
    <row r="25" spans="1:10">
      <c r="A25">
        <v>8</v>
      </c>
      <c r="B25" t="str">
        <f>_2</f>
        <v xml:space="preserve">Ruaridh McQueenie </v>
      </c>
      <c r="C25" t="s">
        <v>128</v>
      </c>
      <c r="D25" s="2">
        <v>2.2511574074074074E-3</v>
      </c>
      <c r="G25">
        <v>8</v>
      </c>
      <c r="H25" t="str">
        <f>_21</f>
        <v>Lorna Farrell</v>
      </c>
      <c r="I25" t="s">
        <v>128</v>
      </c>
      <c r="J25" s="2">
        <v>2.2685185185185182E-3</v>
      </c>
    </row>
    <row r="26" spans="1:10">
      <c r="G26">
        <v>9</v>
      </c>
      <c r="H26" t="str">
        <f>_10</f>
        <v>Helena Walker-Osterloh</v>
      </c>
      <c r="I26" t="s">
        <v>128</v>
      </c>
      <c r="J26" s="2">
        <v>2.2881944444444443E-3</v>
      </c>
    </row>
    <row r="27" spans="1:10">
      <c r="G27">
        <v>10</v>
      </c>
      <c r="H27" t="str">
        <f>_65</f>
        <v>Maddie Lumsden</v>
      </c>
      <c r="I27" t="s">
        <v>51</v>
      </c>
      <c r="J27" s="2">
        <v>2.3298611111111111E-3</v>
      </c>
    </row>
    <row r="28" spans="1:10">
      <c r="G28">
        <v>11</v>
      </c>
      <c r="H28" t="str">
        <f>_3</f>
        <v>Orla Joyce</v>
      </c>
      <c r="I28" t="s">
        <v>128</v>
      </c>
      <c r="J28" s="2">
        <v>2.3506944444444443E-3</v>
      </c>
    </row>
    <row r="29" spans="1:10">
      <c r="G29">
        <v>12</v>
      </c>
      <c r="H29" t="str">
        <f>_64</f>
        <v>Niamh Teviotdale</v>
      </c>
      <c r="I29" t="s">
        <v>51</v>
      </c>
      <c r="J29" s="2">
        <v>2.3553240740740739E-3</v>
      </c>
    </row>
    <row r="30" spans="1:10">
      <c r="G30">
        <v>13</v>
      </c>
      <c r="H30" t="str">
        <f>_9</f>
        <v>Kirsty Keston</v>
      </c>
      <c r="I30" t="s">
        <v>128</v>
      </c>
      <c r="J30" s="2">
        <v>2.3807870370370367E-3</v>
      </c>
    </row>
    <row r="31" spans="1:10">
      <c r="G31">
        <v>14</v>
      </c>
      <c r="H31" t="str">
        <f>_67</f>
        <v xml:space="preserve">Katie Beavers </v>
      </c>
      <c r="I31" t="s">
        <v>51</v>
      </c>
      <c r="J31" s="2">
        <v>2.4722222222222224E-3</v>
      </c>
    </row>
    <row r="34" spans="1:10">
      <c r="A34" s="1" t="s">
        <v>55</v>
      </c>
      <c r="B34" s="1"/>
      <c r="C34" s="1"/>
      <c r="D34" s="1"/>
      <c r="G34" s="1" t="s">
        <v>59</v>
      </c>
      <c r="H34" s="1"/>
      <c r="I34" s="1"/>
      <c r="J34" s="1"/>
    </row>
    <row r="35" spans="1:10">
      <c r="A35" s="1" t="s">
        <v>7</v>
      </c>
      <c r="B35" s="1" t="s">
        <v>2</v>
      </c>
      <c r="C35" s="1" t="s">
        <v>8</v>
      </c>
      <c r="D35" s="1" t="s">
        <v>9</v>
      </c>
      <c r="G35" s="1" t="s">
        <v>7</v>
      </c>
      <c r="H35" s="1" t="s">
        <v>2</v>
      </c>
      <c r="I35" s="1" t="s">
        <v>8</v>
      </c>
      <c r="J35" s="1" t="s">
        <v>9</v>
      </c>
    </row>
    <row r="36" spans="1:10">
      <c r="A36">
        <v>1</v>
      </c>
      <c r="B36" t="str">
        <f>_13</f>
        <v xml:space="preserve">Cameron Thores </v>
      </c>
      <c r="C36" t="s">
        <v>128</v>
      </c>
      <c r="D36" s="2">
        <v>1.710648148148148E-3</v>
      </c>
      <c r="G36">
        <v>1</v>
      </c>
      <c r="H36" t="str">
        <f>_31</f>
        <v xml:space="preserve">Katherine Macleod </v>
      </c>
      <c r="I36" t="s">
        <v>128</v>
      </c>
      <c r="J36" s="2">
        <v>1.8449074074074073E-3</v>
      </c>
    </row>
    <row r="37" spans="1:10">
      <c r="A37">
        <v>2</v>
      </c>
      <c r="B37" t="str">
        <f>_11</f>
        <v>Jamie Eyton-Jones</v>
      </c>
      <c r="C37" t="s">
        <v>128</v>
      </c>
      <c r="D37" s="2">
        <v>1.7905092592592591E-3</v>
      </c>
      <c r="G37">
        <v>2</v>
      </c>
      <c r="H37" t="str">
        <f>_33</f>
        <v xml:space="preserve">Mia Linklater </v>
      </c>
      <c r="I37" t="s">
        <v>128</v>
      </c>
      <c r="J37" s="2">
        <v>1.8634259259259261E-3</v>
      </c>
    </row>
    <row r="38" spans="1:10">
      <c r="A38">
        <v>3</v>
      </c>
      <c r="B38" t="str">
        <f>_26</f>
        <v xml:space="preserve">Miles Davis </v>
      </c>
      <c r="C38" t="s">
        <v>128</v>
      </c>
      <c r="D38" s="2">
        <v>2.3518518518518519E-3</v>
      </c>
      <c r="G38">
        <v>3</v>
      </c>
      <c r="H38" t="str">
        <f>_30</f>
        <v>Mhairi Arnott</v>
      </c>
      <c r="I38" t="s">
        <v>128</v>
      </c>
      <c r="J38" s="2">
        <v>1.943287037037037E-3</v>
      </c>
    </row>
    <row r="39" spans="1:10">
      <c r="A39">
        <v>4</v>
      </c>
      <c r="B39" t="str">
        <f>_27</f>
        <v xml:space="preserve">Mathew Struthers </v>
      </c>
      <c r="C39" t="s">
        <v>128</v>
      </c>
      <c r="D39" s="2">
        <v>2.4479166666666664E-3</v>
      </c>
      <c r="G39">
        <v>4</v>
      </c>
      <c r="H39" t="str">
        <f>_38</f>
        <v xml:space="preserve">Anna Lewis </v>
      </c>
      <c r="I39" t="s">
        <v>128</v>
      </c>
      <c r="J39" s="2">
        <v>2E-3</v>
      </c>
    </row>
    <row r="40" spans="1:10">
      <c r="G40">
        <v>5</v>
      </c>
      <c r="H40" t="str">
        <f>_39</f>
        <v xml:space="preserve">Nicole Mullard </v>
      </c>
      <c r="I40" t="s">
        <v>128</v>
      </c>
      <c r="J40" s="2">
        <v>2.4768518518518516E-3</v>
      </c>
    </row>
    <row r="41" spans="1:10">
      <c r="G41">
        <v>6</v>
      </c>
      <c r="H41" t="str">
        <f>_17</f>
        <v xml:space="preserve">Ellie McDonald </v>
      </c>
      <c r="I41" t="s">
        <v>128</v>
      </c>
      <c r="J41" s="2">
        <v>2.480324074074074E-3</v>
      </c>
    </row>
    <row r="44" spans="1:10">
      <c r="A44" s="1" t="s">
        <v>56</v>
      </c>
      <c r="B44" s="1"/>
      <c r="C44" s="1"/>
      <c r="D44" s="1"/>
      <c r="G44" s="1" t="s">
        <v>60</v>
      </c>
      <c r="H44" s="1"/>
      <c r="I44" s="1"/>
      <c r="J44" s="1"/>
    </row>
    <row r="45" spans="1:10">
      <c r="A45" s="1" t="s">
        <v>7</v>
      </c>
      <c r="B45" s="1" t="s">
        <v>2</v>
      </c>
      <c r="C45" s="1" t="s">
        <v>8</v>
      </c>
      <c r="D45" s="1" t="s">
        <v>9</v>
      </c>
      <c r="G45" s="1" t="s">
        <v>7</v>
      </c>
      <c r="H45" s="1" t="s">
        <v>2</v>
      </c>
      <c r="I45" s="1" t="s">
        <v>8</v>
      </c>
      <c r="J45" s="1" t="s">
        <v>9</v>
      </c>
    </row>
    <row r="46" spans="1:10">
      <c r="A46">
        <v>1</v>
      </c>
      <c r="B46" t="str">
        <f>_14</f>
        <v>Thomas Ross</v>
      </c>
      <c r="C46" t="s">
        <v>128</v>
      </c>
      <c r="D46" s="2">
        <v>1.6249999999999999E-3</v>
      </c>
    </row>
    <row r="47" spans="1:10">
      <c r="A47">
        <v>2</v>
      </c>
      <c r="B47" t="str">
        <f>_12</f>
        <v xml:space="preserve">Owen McQueenie </v>
      </c>
      <c r="C47" t="s">
        <v>128</v>
      </c>
      <c r="D47" s="2">
        <v>1.721064814814815E-3</v>
      </c>
    </row>
    <row r="48" spans="1:10">
      <c r="A48">
        <v>3</v>
      </c>
      <c r="B48" t="str">
        <f>_40</f>
        <v xml:space="preserve">Cole Milne </v>
      </c>
      <c r="C48" t="s">
        <v>128</v>
      </c>
      <c r="D48" s="2">
        <v>1.7407407407407408E-3</v>
      </c>
    </row>
    <row r="49" spans="1:4">
      <c r="A49">
        <v>4</v>
      </c>
      <c r="B49" t="str">
        <f>_41</f>
        <v>Patrick Millar</v>
      </c>
      <c r="C49" t="s">
        <v>128</v>
      </c>
      <c r="D49" s="2">
        <v>1.7534722222222222E-3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K43" sqref="K43"/>
    </sheetView>
  </sheetViews>
  <sheetFormatPr baseColWidth="10" defaultRowHeight="15" x14ac:dyDescent="0"/>
  <cols>
    <col min="2" max="2" width="17.33203125" bestFit="1" customWidth="1"/>
    <col min="8" max="8" width="15.83203125" bestFit="1" customWidth="1"/>
  </cols>
  <sheetData>
    <row r="1" spans="1:10">
      <c r="A1" t="s">
        <v>53</v>
      </c>
      <c r="G1" t="s">
        <v>57</v>
      </c>
    </row>
    <row r="2" spans="1:10">
      <c r="A2" t="s">
        <v>7</v>
      </c>
      <c r="B2" t="s">
        <v>2</v>
      </c>
      <c r="C2" t="s">
        <v>8</v>
      </c>
      <c r="D2" t="s">
        <v>61</v>
      </c>
      <c r="G2" t="s">
        <v>7</v>
      </c>
      <c r="H2" t="s">
        <v>2</v>
      </c>
      <c r="I2" t="s">
        <v>8</v>
      </c>
      <c r="J2" t="s">
        <v>61</v>
      </c>
    </row>
    <row r="3" spans="1:10">
      <c r="A3">
        <v>1</v>
      </c>
      <c r="B3" t="str">
        <f>_35</f>
        <v xml:space="preserve">Jamie Thomson </v>
      </c>
      <c r="C3" t="s">
        <v>128</v>
      </c>
      <c r="D3">
        <v>5.43</v>
      </c>
      <c r="G3">
        <v>1</v>
      </c>
      <c r="H3" t="str">
        <f>_43</f>
        <v>Stella Lumsden</v>
      </c>
      <c r="I3" t="s">
        <v>51</v>
      </c>
      <c r="J3">
        <v>5.0999999999999996</v>
      </c>
    </row>
    <row r="4" spans="1:10">
      <c r="A4">
        <v>2</v>
      </c>
      <c r="B4" s="5" t="str">
        <f>_29</f>
        <v>Jamie Flett</v>
      </c>
      <c r="C4" t="s">
        <v>128</v>
      </c>
      <c r="D4">
        <v>4.46</v>
      </c>
      <c r="G4">
        <v>2</v>
      </c>
      <c r="H4" s="3" t="str">
        <f>_44</f>
        <v>Cara McMaston</v>
      </c>
      <c r="I4" t="s">
        <v>51</v>
      </c>
      <c r="J4">
        <v>4.04</v>
      </c>
    </row>
    <row r="5" spans="1:10">
      <c r="A5">
        <v>3</v>
      </c>
      <c r="B5" s="5" t="str">
        <f>_61</f>
        <v xml:space="preserve">Devlin Cunningham </v>
      </c>
      <c r="C5" t="s">
        <v>51</v>
      </c>
      <c r="D5">
        <v>3.95</v>
      </c>
      <c r="G5">
        <v>3</v>
      </c>
      <c r="H5" t="str">
        <f>_7</f>
        <v xml:space="preserve">Anna McAslan </v>
      </c>
      <c r="I5" t="s">
        <v>128</v>
      </c>
      <c r="J5">
        <v>3.75</v>
      </c>
    </row>
    <row r="6" spans="1:10">
      <c r="A6">
        <v>4</v>
      </c>
      <c r="B6" t="str">
        <f>_53</f>
        <v>Fergus Ross</v>
      </c>
      <c r="C6" t="s">
        <v>51</v>
      </c>
      <c r="D6">
        <v>3.67</v>
      </c>
      <c r="G6">
        <v>4</v>
      </c>
      <c r="H6" t="str">
        <f>_78</f>
        <v>Eilidh Ovenstone</v>
      </c>
      <c r="I6" t="s">
        <v>128</v>
      </c>
      <c r="J6">
        <v>3.58</v>
      </c>
    </row>
    <row r="7" spans="1:10">
      <c r="A7">
        <v>5</v>
      </c>
      <c r="B7" t="str">
        <f>_42</f>
        <v>Lucas Key</v>
      </c>
      <c r="C7" t="s">
        <v>128</v>
      </c>
      <c r="D7">
        <v>3.62</v>
      </c>
      <c r="G7">
        <v>5</v>
      </c>
      <c r="H7" t="str">
        <f>_28</f>
        <v xml:space="preserve">Sarah Burns </v>
      </c>
      <c r="I7" t="s">
        <v>128</v>
      </c>
      <c r="J7">
        <v>3.51</v>
      </c>
    </row>
    <row r="8" spans="1:10">
      <c r="A8">
        <v>6</v>
      </c>
      <c r="B8" t="str">
        <f>_62</f>
        <v>William Gall</v>
      </c>
      <c r="C8" t="s">
        <v>51</v>
      </c>
      <c r="D8">
        <v>3.62</v>
      </c>
      <c r="G8">
        <v>6</v>
      </c>
      <c r="H8" t="str">
        <f>_50</f>
        <v>Sharla Pitorious</v>
      </c>
      <c r="I8" t="s">
        <v>51</v>
      </c>
      <c r="J8">
        <v>3.5</v>
      </c>
    </row>
    <row r="9" spans="1:10">
      <c r="A9">
        <v>7</v>
      </c>
      <c r="B9" t="str">
        <f>_59</f>
        <v>Fin Maclennan</v>
      </c>
      <c r="C9" t="s">
        <v>51</v>
      </c>
      <c r="D9">
        <v>3.32</v>
      </c>
      <c r="G9">
        <v>7</v>
      </c>
      <c r="H9" t="str">
        <f>_49</f>
        <v>Alex Law</v>
      </c>
      <c r="I9" t="s">
        <v>51</v>
      </c>
      <c r="J9">
        <v>3.26</v>
      </c>
    </row>
    <row r="10" spans="1:10">
      <c r="A10">
        <v>8</v>
      </c>
      <c r="B10" t="str">
        <f>_58</f>
        <v xml:space="preserve">Mathew Holdon </v>
      </c>
      <c r="C10" t="s">
        <v>51</v>
      </c>
      <c r="D10">
        <v>3.08</v>
      </c>
      <c r="G10">
        <v>8</v>
      </c>
      <c r="H10" t="str">
        <f>_20</f>
        <v xml:space="preserve">Kirsty Williams </v>
      </c>
      <c r="I10" t="s">
        <v>51</v>
      </c>
      <c r="J10">
        <v>3.1</v>
      </c>
    </row>
    <row r="11" spans="1:10">
      <c r="A11">
        <v>9</v>
      </c>
      <c r="B11" t="str">
        <f>_55</f>
        <v xml:space="preserve">Kieran Hardy </v>
      </c>
      <c r="C11" t="s">
        <v>51</v>
      </c>
      <c r="D11">
        <v>2.64</v>
      </c>
      <c r="G11">
        <v>9</v>
      </c>
      <c r="H11" t="str">
        <f>_6</f>
        <v>Tess Kemp</v>
      </c>
      <c r="I11" t="s">
        <v>128</v>
      </c>
      <c r="J11">
        <v>3.09</v>
      </c>
    </row>
    <row r="12" spans="1:10">
      <c r="A12">
        <v>10</v>
      </c>
      <c r="B12" t="str">
        <f>_56</f>
        <v>Scott Campbell</v>
      </c>
      <c r="C12" t="s">
        <v>51</v>
      </c>
      <c r="D12">
        <v>2.5499999999999998</v>
      </c>
      <c r="G12">
        <v>10</v>
      </c>
      <c r="H12" t="str">
        <f>_51</f>
        <v>Goud Alqahani</v>
      </c>
      <c r="I12" t="s">
        <v>51</v>
      </c>
      <c r="J12">
        <v>2.5</v>
      </c>
    </row>
    <row r="13" spans="1:10">
      <c r="A13">
        <v>11</v>
      </c>
      <c r="B13" t="str">
        <f>_54</f>
        <v xml:space="preserve">Mathew Hartman </v>
      </c>
      <c r="C13" t="s">
        <v>51</v>
      </c>
      <c r="D13">
        <v>2.4900000000000002</v>
      </c>
      <c r="G13">
        <v>11</v>
      </c>
      <c r="H13" t="str">
        <f>_52</f>
        <v>Emma Kirby</v>
      </c>
      <c r="I13" t="s">
        <v>51</v>
      </c>
      <c r="J13">
        <v>2.41</v>
      </c>
    </row>
    <row r="14" spans="1:10">
      <c r="A14">
        <v>12</v>
      </c>
      <c r="B14" t="str">
        <f>_57</f>
        <v xml:space="preserve">Aiden MacDonald </v>
      </c>
      <c r="C14" t="s">
        <v>51</v>
      </c>
      <c r="D14">
        <v>2.4</v>
      </c>
      <c r="G14">
        <v>12</v>
      </c>
      <c r="H14" t="str">
        <f>_46</f>
        <v>Anna McGilvary</v>
      </c>
      <c r="I14" t="s">
        <v>51</v>
      </c>
      <c r="J14">
        <v>2.17</v>
      </c>
    </row>
    <row r="15" spans="1:10">
      <c r="A15">
        <v>13</v>
      </c>
      <c r="B15" t="str">
        <f>_60</f>
        <v>Joe Maclennan</v>
      </c>
      <c r="C15" t="s">
        <v>51</v>
      </c>
      <c r="D15">
        <v>1.5</v>
      </c>
      <c r="G15">
        <v>13</v>
      </c>
      <c r="H15" t="str">
        <f>_5</f>
        <v xml:space="preserve">Eva Cameron </v>
      </c>
      <c r="I15" t="s">
        <v>128</v>
      </c>
      <c r="J15">
        <v>2.16</v>
      </c>
    </row>
    <row r="16" spans="1:10">
      <c r="G16">
        <v>14</v>
      </c>
      <c r="H16" t="str">
        <f>_48</f>
        <v xml:space="preserve">Rachel Muirhead </v>
      </c>
      <c r="I16" t="s">
        <v>51</v>
      </c>
      <c r="J16">
        <v>2.11</v>
      </c>
    </row>
    <row r="17" spans="1:10">
      <c r="G17">
        <v>15</v>
      </c>
      <c r="H17" t="str">
        <f>_47</f>
        <v xml:space="preserve">Sky Marshal </v>
      </c>
      <c r="I17" t="s">
        <v>51</v>
      </c>
      <c r="J17">
        <v>1.69</v>
      </c>
    </row>
    <row r="19" spans="1:10">
      <c r="A19" t="s">
        <v>54</v>
      </c>
      <c r="G19" t="s">
        <v>58</v>
      </c>
    </row>
    <row r="20" spans="1:10">
      <c r="A20" t="s">
        <v>7</v>
      </c>
      <c r="B20" t="s">
        <v>2</v>
      </c>
      <c r="C20" t="s">
        <v>8</v>
      </c>
      <c r="D20" t="s">
        <v>61</v>
      </c>
      <c r="G20" t="s">
        <v>7</v>
      </c>
      <c r="H20" t="s">
        <v>2</v>
      </c>
      <c r="I20" t="s">
        <v>8</v>
      </c>
      <c r="J20" t="s">
        <v>61</v>
      </c>
    </row>
    <row r="21" spans="1:10">
      <c r="A21">
        <v>1</v>
      </c>
      <c r="B21" t="str">
        <f>_71</f>
        <v xml:space="preserve">Theo Johnston </v>
      </c>
      <c r="C21" t="s">
        <v>51</v>
      </c>
      <c r="D21">
        <v>7.27</v>
      </c>
      <c r="G21">
        <v>1</v>
      </c>
      <c r="H21" t="str">
        <f>_25</f>
        <v>Robyn Key</v>
      </c>
      <c r="I21" t="s">
        <v>128</v>
      </c>
      <c r="J21">
        <v>5.77</v>
      </c>
    </row>
    <row r="22" spans="1:10">
      <c r="A22">
        <v>2</v>
      </c>
      <c r="B22" s="5" t="str">
        <f>_68</f>
        <v xml:space="preserve">Murry Fraser </v>
      </c>
      <c r="C22" t="s">
        <v>51</v>
      </c>
      <c r="D22">
        <v>6.06</v>
      </c>
      <c r="G22">
        <v>2</v>
      </c>
      <c r="H22" t="str">
        <f>_22</f>
        <v>Sophie Watt</v>
      </c>
      <c r="I22" t="s">
        <v>128</v>
      </c>
      <c r="J22">
        <v>5.31</v>
      </c>
    </row>
    <row r="23" spans="1:10">
      <c r="A23">
        <v>3</v>
      </c>
      <c r="B23" t="str">
        <f>_72</f>
        <v>Zachary Uduehi</v>
      </c>
      <c r="C23" t="s">
        <v>51</v>
      </c>
      <c r="D23">
        <v>5.44</v>
      </c>
      <c r="G23">
        <v>3</v>
      </c>
      <c r="H23" t="str">
        <f>_21</f>
        <v>Lorna Farrell</v>
      </c>
      <c r="I23" t="s">
        <v>128</v>
      </c>
      <c r="J23">
        <v>4.9000000000000004</v>
      </c>
    </row>
    <row r="24" spans="1:10">
      <c r="A24">
        <v>4</v>
      </c>
      <c r="B24" t="str">
        <f>_70</f>
        <v xml:space="preserve">Allister Wallace </v>
      </c>
      <c r="C24" t="s">
        <v>51</v>
      </c>
      <c r="D24">
        <v>5.01</v>
      </c>
      <c r="G24">
        <v>4</v>
      </c>
      <c r="H24" t="str">
        <f>_23</f>
        <v>Kirstin Ede</v>
      </c>
      <c r="I24" t="s">
        <v>128</v>
      </c>
      <c r="J24">
        <v>4.8099999999999996</v>
      </c>
    </row>
    <row r="25" spans="1:10">
      <c r="A25">
        <v>5</v>
      </c>
      <c r="B25" t="str">
        <f>_76</f>
        <v xml:space="preserve">Ben Struthers </v>
      </c>
      <c r="C25" t="s">
        <v>128</v>
      </c>
      <c r="D25">
        <v>4.74</v>
      </c>
      <c r="G25">
        <v>5</v>
      </c>
      <c r="H25" t="str">
        <f>_65</f>
        <v>Maddie Lumsden</v>
      </c>
      <c r="I25" t="s">
        <v>51</v>
      </c>
      <c r="J25">
        <v>4.75</v>
      </c>
    </row>
    <row r="26" spans="1:10">
      <c r="A26">
        <v>6</v>
      </c>
      <c r="B26" t="str">
        <f>_74</f>
        <v xml:space="preserve">Finlay Stewart </v>
      </c>
      <c r="C26" t="s">
        <v>51</v>
      </c>
      <c r="D26">
        <v>4.67</v>
      </c>
      <c r="G26">
        <v>6</v>
      </c>
      <c r="H26" t="str">
        <f>_3</f>
        <v>Orla Joyce</v>
      </c>
      <c r="I26" t="s">
        <v>128</v>
      </c>
      <c r="J26">
        <v>4.7300000000000004</v>
      </c>
    </row>
    <row r="27" spans="1:10">
      <c r="A27">
        <v>7</v>
      </c>
      <c r="B27" t="str">
        <f>_2</f>
        <v xml:space="preserve">Ruaridh McQueenie </v>
      </c>
      <c r="C27" t="s">
        <v>128</v>
      </c>
      <c r="D27">
        <v>4.6100000000000003</v>
      </c>
      <c r="G27">
        <v>7</v>
      </c>
      <c r="H27" t="str">
        <f>_64</f>
        <v>Niamh Teviotdale</v>
      </c>
      <c r="I27" t="s">
        <v>51</v>
      </c>
      <c r="J27">
        <v>4.55</v>
      </c>
    </row>
    <row r="28" spans="1:10">
      <c r="A28">
        <v>8</v>
      </c>
      <c r="B28" t="str">
        <f>_1</f>
        <v>Ruaridh Williams</v>
      </c>
      <c r="C28" t="s">
        <v>128</v>
      </c>
      <c r="D28">
        <v>4.51</v>
      </c>
      <c r="G28">
        <v>8</v>
      </c>
      <c r="H28" t="str">
        <f>_9</f>
        <v>Kirsty Keston</v>
      </c>
      <c r="I28" t="s">
        <v>128</v>
      </c>
      <c r="J28">
        <v>4.33</v>
      </c>
    </row>
    <row r="29" spans="1:10">
      <c r="A29">
        <v>9</v>
      </c>
      <c r="B29" t="str">
        <f>_69</f>
        <v>Finlay Ross</v>
      </c>
      <c r="C29" t="s">
        <v>51</v>
      </c>
      <c r="D29">
        <v>4.26</v>
      </c>
      <c r="G29">
        <v>9</v>
      </c>
      <c r="H29" t="str">
        <f>_10</f>
        <v>Helena Walker-Osterloh</v>
      </c>
      <c r="I29" t="s">
        <v>128</v>
      </c>
      <c r="J29">
        <v>3.88</v>
      </c>
    </row>
    <row r="30" spans="1:10">
      <c r="A30">
        <v>10</v>
      </c>
      <c r="B30" t="str">
        <f>_75</f>
        <v>Tendi Nyabadza</v>
      </c>
      <c r="C30" t="s">
        <v>51</v>
      </c>
      <c r="D30">
        <v>3.66</v>
      </c>
      <c r="G30">
        <v>10</v>
      </c>
      <c r="H30" t="str">
        <f>_63</f>
        <v xml:space="preserve">Sohpie McGillvary </v>
      </c>
      <c r="I30" t="s">
        <v>51</v>
      </c>
      <c r="J30">
        <v>3.87</v>
      </c>
    </row>
    <row r="31" spans="1:10">
      <c r="A31">
        <v>11</v>
      </c>
      <c r="B31" t="str">
        <f>_37</f>
        <v xml:space="preserve">Ewan Simson </v>
      </c>
      <c r="C31" t="s">
        <v>128</v>
      </c>
      <c r="D31">
        <v>3.36</v>
      </c>
      <c r="G31">
        <v>11</v>
      </c>
      <c r="H31" t="str">
        <f>_66</f>
        <v>Ruby Grierson</v>
      </c>
      <c r="I31" t="s">
        <v>51</v>
      </c>
      <c r="J31">
        <v>3.62</v>
      </c>
    </row>
    <row r="32" spans="1:10">
      <c r="G32">
        <v>12</v>
      </c>
      <c r="H32" t="str">
        <f>_8</f>
        <v xml:space="preserve">Olivia Clark </v>
      </c>
      <c r="I32" t="s">
        <v>128</v>
      </c>
      <c r="J32">
        <v>3.51</v>
      </c>
    </row>
    <row r="33" spans="7:10">
      <c r="G33">
        <v>13</v>
      </c>
      <c r="H33" t="str">
        <f>_67</f>
        <v xml:space="preserve">Katie Beavers </v>
      </c>
      <c r="I33" t="s">
        <v>51</v>
      </c>
      <c r="J33">
        <v>3.51</v>
      </c>
    </row>
    <row r="34" spans="7:10">
      <c r="G34">
        <v>14</v>
      </c>
      <c r="H34" t="str">
        <f>_4</f>
        <v>Carrie Main</v>
      </c>
      <c r="I34" t="s">
        <v>128</v>
      </c>
      <c r="J34">
        <v>3.13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36" sqref="G36"/>
    </sheetView>
  </sheetViews>
  <sheetFormatPr baseColWidth="10" defaultRowHeight="15" x14ac:dyDescent="0"/>
  <cols>
    <col min="1" max="2" width="16.33203125" bestFit="1" customWidth="1"/>
    <col min="8" max="8" width="17.1640625" bestFit="1" customWidth="1"/>
  </cols>
  <sheetData>
    <row r="1" spans="1:10">
      <c r="A1" s="1" t="s">
        <v>55</v>
      </c>
      <c r="B1" s="1"/>
      <c r="C1" s="1"/>
      <c r="D1" s="1"/>
      <c r="G1" s="1" t="s">
        <v>59</v>
      </c>
      <c r="H1" s="1"/>
      <c r="I1" s="1"/>
      <c r="J1" s="1"/>
    </row>
    <row r="2" spans="1:10">
      <c r="A2" s="1" t="s">
        <v>7</v>
      </c>
      <c r="B2" s="1" t="s">
        <v>2</v>
      </c>
      <c r="C2" s="1" t="s">
        <v>8</v>
      </c>
      <c r="D2" t="s">
        <v>61</v>
      </c>
      <c r="G2" s="1" t="s">
        <v>7</v>
      </c>
      <c r="H2" s="1" t="s">
        <v>2</v>
      </c>
      <c r="I2" s="1" t="s">
        <v>8</v>
      </c>
      <c r="J2" t="s">
        <v>61</v>
      </c>
    </row>
    <row r="3" spans="1:10">
      <c r="A3">
        <v>1</v>
      </c>
      <c r="B3" t="str">
        <f>_26</f>
        <v xml:space="preserve">Miles Davis </v>
      </c>
      <c r="C3" t="s">
        <v>128</v>
      </c>
      <c r="D3">
        <v>21.54</v>
      </c>
      <c r="G3">
        <v>1</v>
      </c>
      <c r="H3" t="str">
        <f>_34</f>
        <v>Ishbel Grieve</v>
      </c>
      <c r="I3" t="s">
        <v>128</v>
      </c>
      <c r="J3">
        <v>12.29</v>
      </c>
    </row>
    <row r="4" spans="1:10">
      <c r="A4">
        <v>2</v>
      </c>
      <c r="B4" t="str">
        <f>_13</f>
        <v xml:space="preserve">Cameron Thores </v>
      </c>
      <c r="C4" t="s">
        <v>128</v>
      </c>
      <c r="D4">
        <v>16.559999999999999</v>
      </c>
      <c r="G4">
        <v>2</v>
      </c>
      <c r="H4" t="str">
        <f>_39</f>
        <v xml:space="preserve">Nicole Mullard </v>
      </c>
      <c r="I4" t="s">
        <v>128</v>
      </c>
      <c r="J4">
        <v>11.51</v>
      </c>
    </row>
    <row r="5" spans="1:10">
      <c r="A5">
        <v>3</v>
      </c>
      <c r="B5" t="str">
        <f>_19</f>
        <v xml:space="preserve">Jamie McAslan </v>
      </c>
      <c r="C5" t="s">
        <v>128</v>
      </c>
      <c r="D5">
        <v>16.260000000000002</v>
      </c>
      <c r="G5">
        <v>3</v>
      </c>
      <c r="H5" t="str">
        <f>_30</f>
        <v>Mhairi Arnott</v>
      </c>
      <c r="I5" t="s">
        <v>128</v>
      </c>
      <c r="J5">
        <v>9.99</v>
      </c>
    </row>
    <row r="6" spans="1:10">
      <c r="A6">
        <v>4</v>
      </c>
      <c r="B6" t="str">
        <f>_11</f>
        <v>Jamie Eyton-Jones</v>
      </c>
      <c r="C6" t="s">
        <v>128</v>
      </c>
      <c r="D6">
        <v>16.010000000000002</v>
      </c>
      <c r="G6">
        <v>4</v>
      </c>
      <c r="H6" t="str">
        <f>_17</f>
        <v xml:space="preserve">Ellie McDonald </v>
      </c>
      <c r="I6" t="s">
        <v>128</v>
      </c>
      <c r="J6">
        <v>9.8699999999999992</v>
      </c>
    </row>
    <row r="7" spans="1:10">
      <c r="A7">
        <v>5</v>
      </c>
      <c r="B7" t="str">
        <f>_73</f>
        <v xml:space="preserve">Calum Ridgeway </v>
      </c>
      <c r="C7" t="s">
        <v>51</v>
      </c>
      <c r="D7">
        <v>8.67</v>
      </c>
      <c r="G7">
        <v>5</v>
      </c>
      <c r="H7" t="str">
        <f>_33</f>
        <v xml:space="preserve">Mia Linklater </v>
      </c>
      <c r="I7" t="s">
        <v>128</v>
      </c>
      <c r="J7">
        <v>9.02</v>
      </c>
    </row>
    <row r="8" spans="1:10">
      <c r="G8">
        <v>6</v>
      </c>
      <c r="H8" t="str">
        <f>_31</f>
        <v xml:space="preserve">Katherine Macleod </v>
      </c>
      <c r="I8" t="s">
        <v>128</v>
      </c>
      <c r="J8">
        <v>6.41</v>
      </c>
    </row>
    <row r="11" spans="1:10">
      <c r="A11" s="1" t="s">
        <v>56</v>
      </c>
      <c r="B11" s="1"/>
      <c r="C11" s="1"/>
      <c r="D11" s="1"/>
      <c r="G11" s="1" t="s">
        <v>60</v>
      </c>
      <c r="H11" s="1"/>
      <c r="I11" s="1"/>
      <c r="J11" s="1"/>
    </row>
    <row r="12" spans="1:10">
      <c r="A12" s="1" t="s">
        <v>7</v>
      </c>
      <c r="B12" s="1" t="s">
        <v>2</v>
      </c>
      <c r="C12" s="1" t="s">
        <v>8</v>
      </c>
      <c r="D12" t="s">
        <v>61</v>
      </c>
      <c r="G12" s="1" t="s">
        <v>7</v>
      </c>
      <c r="H12" s="1" t="s">
        <v>2</v>
      </c>
      <c r="I12" s="1" t="s">
        <v>8</v>
      </c>
      <c r="J12" t="s">
        <v>61</v>
      </c>
    </row>
    <row r="13" spans="1:10">
      <c r="A13">
        <v>1</v>
      </c>
      <c r="B13" s="5" t="str">
        <f>_41</f>
        <v>Patrick Millar</v>
      </c>
      <c r="C13" t="s">
        <v>128</v>
      </c>
      <c r="D13">
        <v>31.49</v>
      </c>
      <c r="G13">
        <v>1</v>
      </c>
      <c r="H13" t="str">
        <f>_16</f>
        <v>Holly Greenhill</v>
      </c>
      <c r="I13" t="s">
        <v>128</v>
      </c>
      <c r="J13">
        <v>16</v>
      </c>
    </row>
    <row r="14" spans="1:10">
      <c r="A14">
        <v>2</v>
      </c>
      <c r="B14" t="str">
        <f>_12</f>
        <v xml:space="preserve">Owen McQueenie </v>
      </c>
      <c r="C14" t="s">
        <v>128</v>
      </c>
      <c r="D14">
        <v>20.059999999999999</v>
      </c>
      <c r="G14">
        <v>2</v>
      </c>
      <c r="H14" t="str">
        <f>_15</f>
        <v>Rachel Dee</v>
      </c>
      <c r="I14" t="s">
        <v>128</v>
      </c>
      <c r="J14">
        <v>8.6999999999999993</v>
      </c>
    </row>
    <row r="15" spans="1:10">
      <c r="A15">
        <v>3</v>
      </c>
      <c r="B15" t="str">
        <f>_40</f>
        <v xml:space="preserve">Cole Milne </v>
      </c>
      <c r="C15" t="s">
        <v>128</v>
      </c>
      <c r="D15">
        <v>18.97</v>
      </c>
    </row>
    <row r="16" spans="1:10">
      <c r="A16">
        <v>4</v>
      </c>
      <c r="B16" t="str">
        <f>_18</f>
        <v>Connor Webb</v>
      </c>
      <c r="C16" t="s">
        <v>128</v>
      </c>
      <c r="D16">
        <v>16.7</v>
      </c>
    </row>
    <row r="17" spans="1:4">
      <c r="A17">
        <v>5</v>
      </c>
      <c r="B17" t="str">
        <f>_14</f>
        <v>Thomas Ross</v>
      </c>
      <c r="C17" t="s">
        <v>128</v>
      </c>
      <c r="D17">
        <v>15.87</v>
      </c>
    </row>
  </sheetData>
  <sortState ref="B19:D23">
    <sortCondition descending="1" ref="D19:D2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3" workbookViewId="0">
      <selection activeCell="L55" sqref="L55"/>
    </sheetView>
  </sheetViews>
  <sheetFormatPr baseColWidth="10" defaultRowHeight="15" x14ac:dyDescent="0"/>
  <cols>
    <col min="2" max="2" width="17.83203125" bestFit="1" customWidth="1"/>
    <col min="8" max="8" width="20.6640625" bestFit="1" customWidth="1"/>
  </cols>
  <sheetData>
    <row r="1" spans="1:10">
      <c r="A1" t="s">
        <v>53</v>
      </c>
      <c r="G1" t="s">
        <v>57</v>
      </c>
    </row>
    <row r="2" spans="1:10">
      <c r="A2" t="s">
        <v>7</v>
      </c>
      <c r="B2" t="s">
        <v>2</v>
      </c>
      <c r="C2" t="s">
        <v>8</v>
      </c>
      <c r="D2" t="s">
        <v>61</v>
      </c>
      <c r="G2" t="s">
        <v>7</v>
      </c>
      <c r="H2" t="s">
        <v>2</v>
      </c>
      <c r="I2" t="s">
        <v>8</v>
      </c>
      <c r="J2" t="s">
        <v>61</v>
      </c>
    </row>
    <row r="3" spans="1:10">
      <c r="A3">
        <v>1</v>
      </c>
      <c r="B3" t="str">
        <f>_35</f>
        <v xml:space="preserve">Jamie Thomson </v>
      </c>
      <c r="C3" t="s">
        <v>128</v>
      </c>
      <c r="D3">
        <v>3.42</v>
      </c>
      <c r="G3">
        <v>1</v>
      </c>
      <c r="H3" t="str">
        <f>_28</f>
        <v xml:space="preserve">Sarah Burns </v>
      </c>
      <c r="I3" t="s">
        <v>128</v>
      </c>
      <c r="J3">
        <v>3.46</v>
      </c>
    </row>
    <row r="4" spans="1:10">
      <c r="A4">
        <v>2</v>
      </c>
      <c r="B4" t="str">
        <f>_61</f>
        <v xml:space="preserve">Devlin Cunningham </v>
      </c>
      <c r="C4" t="s">
        <v>51</v>
      </c>
      <c r="D4">
        <v>3.03</v>
      </c>
      <c r="G4">
        <v>2</v>
      </c>
      <c r="H4" t="str">
        <f>_5</f>
        <v xml:space="preserve">Eva Cameron </v>
      </c>
      <c r="I4" t="s">
        <v>128</v>
      </c>
      <c r="J4">
        <v>3.21</v>
      </c>
    </row>
    <row r="5" spans="1:10">
      <c r="A5">
        <v>3</v>
      </c>
      <c r="B5" t="str">
        <f>_59</f>
        <v>Fin Maclennan</v>
      </c>
      <c r="C5" t="s">
        <v>51</v>
      </c>
      <c r="D5">
        <v>3.02</v>
      </c>
      <c r="G5">
        <v>3</v>
      </c>
      <c r="H5" t="str">
        <f>_43</f>
        <v>Stella Lumsden</v>
      </c>
      <c r="I5" t="s">
        <v>51</v>
      </c>
      <c r="J5">
        <v>2.94</v>
      </c>
    </row>
    <row r="6" spans="1:10">
      <c r="A6">
        <v>4</v>
      </c>
      <c r="B6" t="str">
        <f>_42</f>
        <v>Lucas Key</v>
      </c>
      <c r="C6" t="s">
        <v>128</v>
      </c>
      <c r="D6">
        <v>3.01</v>
      </c>
      <c r="G6">
        <v>4</v>
      </c>
      <c r="H6" t="str">
        <f>_7</f>
        <v xml:space="preserve">Anna McAslan </v>
      </c>
      <c r="I6" t="s">
        <v>128</v>
      </c>
      <c r="J6">
        <v>2.9</v>
      </c>
    </row>
    <row r="7" spans="1:10">
      <c r="A7">
        <v>5</v>
      </c>
      <c r="B7" t="str">
        <f>_58</f>
        <v xml:space="preserve">Mathew Holdon </v>
      </c>
      <c r="C7" t="s">
        <v>51</v>
      </c>
      <c r="D7">
        <v>2.96</v>
      </c>
      <c r="G7">
        <v>5</v>
      </c>
      <c r="H7" t="str">
        <f>_6</f>
        <v>Tess Kemp</v>
      </c>
      <c r="I7" t="s">
        <v>128</v>
      </c>
      <c r="J7">
        <v>2.88</v>
      </c>
    </row>
    <row r="8" spans="1:10">
      <c r="A8">
        <v>6</v>
      </c>
      <c r="B8" t="str">
        <f>_36</f>
        <v xml:space="preserve">Munro Lawrie </v>
      </c>
      <c r="C8" t="s">
        <v>128</v>
      </c>
      <c r="D8">
        <v>2.94</v>
      </c>
      <c r="G8">
        <v>6</v>
      </c>
      <c r="H8" t="str">
        <f>_20</f>
        <v xml:space="preserve">Kirsty Williams </v>
      </c>
      <c r="I8" t="s">
        <v>128</v>
      </c>
      <c r="J8">
        <v>2.87</v>
      </c>
    </row>
    <row r="9" spans="1:10">
      <c r="A9">
        <v>7</v>
      </c>
      <c r="B9" t="str">
        <f>_54</f>
        <v xml:space="preserve">Mathew Hartman </v>
      </c>
      <c r="C9" t="s">
        <v>51</v>
      </c>
      <c r="D9">
        <v>2.91</v>
      </c>
      <c r="G9">
        <v>7</v>
      </c>
      <c r="H9" t="str">
        <f>_44</f>
        <v>Cara McMaston</v>
      </c>
      <c r="I9" t="s">
        <v>51</v>
      </c>
      <c r="J9">
        <v>2.72</v>
      </c>
    </row>
    <row r="10" spans="1:10">
      <c r="A10">
        <v>8</v>
      </c>
      <c r="B10" t="str">
        <f>_53</f>
        <v>Fergus Ross</v>
      </c>
      <c r="C10" t="s">
        <v>51</v>
      </c>
      <c r="D10">
        <v>2.88</v>
      </c>
      <c r="G10">
        <v>8</v>
      </c>
      <c r="H10" t="str">
        <f>_50</f>
        <v>Sharla Pitorious</v>
      </c>
      <c r="I10" t="s">
        <v>51</v>
      </c>
      <c r="J10">
        <v>2.4700000000000002</v>
      </c>
    </row>
    <row r="11" spans="1:10">
      <c r="A11">
        <v>9</v>
      </c>
      <c r="B11" t="str">
        <f>_56</f>
        <v>Scott Campbell</v>
      </c>
      <c r="C11" t="s">
        <v>51</v>
      </c>
      <c r="D11">
        <v>2.68</v>
      </c>
      <c r="G11">
        <v>9</v>
      </c>
      <c r="H11" t="str">
        <f>_52</f>
        <v>Emma Kirby</v>
      </c>
      <c r="I11" t="s">
        <v>51</v>
      </c>
      <c r="J11">
        <v>2.34</v>
      </c>
    </row>
    <row r="12" spans="1:10">
      <c r="A12">
        <v>10</v>
      </c>
      <c r="B12" t="str">
        <f>_55</f>
        <v xml:space="preserve">Kieran Hardy </v>
      </c>
      <c r="C12" t="s">
        <v>51</v>
      </c>
      <c r="D12">
        <v>2.54</v>
      </c>
      <c r="G12">
        <v>10</v>
      </c>
      <c r="H12" t="str">
        <f>_46</f>
        <v>Anna McGilvary</v>
      </c>
      <c r="I12" t="s">
        <v>51</v>
      </c>
      <c r="J12">
        <v>2.16</v>
      </c>
    </row>
    <row r="13" spans="1:10">
      <c r="A13">
        <v>11</v>
      </c>
      <c r="B13" t="str">
        <f>_57</f>
        <v xml:space="preserve">Aiden MacDonald </v>
      </c>
      <c r="C13" t="s">
        <v>51</v>
      </c>
      <c r="D13">
        <v>2.5099999999999998</v>
      </c>
      <c r="G13">
        <v>11</v>
      </c>
      <c r="H13" t="str">
        <f>_47</f>
        <v xml:space="preserve">Sky Marshal </v>
      </c>
      <c r="I13" t="s">
        <v>51</v>
      </c>
      <c r="J13">
        <v>1.96</v>
      </c>
    </row>
    <row r="14" spans="1:10">
      <c r="A14">
        <v>12</v>
      </c>
      <c r="B14" t="str">
        <f>_62</f>
        <v>William Gall</v>
      </c>
      <c r="C14" t="s">
        <v>51</v>
      </c>
      <c r="D14">
        <v>2.5</v>
      </c>
      <c r="G14">
        <v>12</v>
      </c>
      <c r="H14" t="str">
        <f>_48</f>
        <v xml:space="preserve">Rachel Muirhead </v>
      </c>
      <c r="I14" t="s">
        <v>51</v>
      </c>
      <c r="J14">
        <v>1.77</v>
      </c>
    </row>
    <row r="15" spans="1:10">
      <c r="A15">
        <v>13</v>
      </c>
      <c r="B15" t="str">
        <f>_49</f>
        <v>Alex Law</v>
      </c>
      <c r="C15" t="s">
        <v>51</v>
      </c>
      <c r="D15">
        <v>2.1800000000000002</v>
      </c>
      <c r="G15">
        <v>13</v>
      </c>
      <c r="H15" t="str">
        <f>_51</f>
        <v>Goud Alqahani</v>
      </c>
      <c r="I15" t="s">
        <v>51</v>
      </c>
      <c r="J15">
        <v>1.4</v>
      </c>
    </row>
    <row r="16" spans="1:10">
      <c r="A16">
        <v>14</v>
      </c>
      <c r="B16" t="str">
        <f>_29</f>
        <v>Jamie Flett</v>
      </c>
      <c r="C16" t="s">
        <v>128</v>
      </c>
      <c r="D16">
        <v>1.74</v>
      </c>
      <c r="G16">
        <v>14</v>
      </c>
      <c r="H16" t="str">
        <f>_45</f>
        <v>Hannah Campbell</v>
      </c>
      <c r="I16" t="s">
        <v>51</v>
      </c>
      <c r="J16">
        <v>0</v>
      </c>
    </row>
    <row r="17" spans="1:10">
      <c r="A17">
        <v>15</v>
      </c>
      <c r="B17" t="str">
        <f>_60</f>
        <v>Joe Maclennan</v>
      </c>
      <c r="C17" t="s">
        <v>51</v>
      </c>
      <c r="D17">
        <v>1.57</v>
      </c>
    </row>
    <row r="19" spans="1:10">
      <c r="A19" t="s">
        <v>54</v>
      </c>
      <c r="G19" t="s">
        <v>58</v>
      </c>
    </row>
    <row r="20" spans="1:10">
      <c r="A20" t="s">
        <v>7</v>
      </c>
      <c r="B20" t="s">
        <v>2</v>
      </c>
      <c r="C20" t="s">
        <v>8</v>
      </c>
      <c r="D20" t="s">
        <v>61</v>
      </c>
      <c r="G20" t="s">
        <v>7</v>
      </c>
      <c r="H20" t="s">
        <v>2</v>
      </c>
      <c r="I20" t="s">
        <v>8</v>
      </c>
      <c r="J20" t="s">
        <v>61</v>
      </c>
    </row>
    <row r="21" spans="1:10">
      <c r="A21">
        <v>1</v>
      </c>
      <c r="B21" t="str">
        <f>_71</f>
        <v xml:space="preserve">Theo Johnston </v>
      </c>
      <c r="C21" t="s">
        <v>51</v>
      </c>
      <c r="D21">
        <v>4.2300000000000004</v>
      </c>
      <c r="G21">
        <v>1</v>
      </c>
      <c r="H21" t="str">
        <f>_23</f>
        <v>Kirstin Ede</v>
      </c>
      <c r="I21" t="s">
        <v>128</v>
      </c>
      <c r="J21">
        <v>3.65</v>
      </c>
    </row>
    <row r="22" spans="1:10">
      <c r="A22">
        <v>2</v>
      </c>
      <c r="B22" s="5" t="str">
        <f>_68</f>
        <v xml:space="preserve">Murry Fraser </v>
      </c>
      <c r="C22" t="s">
        <v>51</v>
      </c>
      <c r="D22">
        <v>3.85</v>
      </c>
      <c r="G22">
        <v>2</v>
      </c>
      <c r="H22" t="str">
        <f>_22</f>
        <v>Sophie Watt</v>
      </c>
      <c r="I22" t="s">
        <v>128</v>
      </c>
      <c r="J22">
        <v>3.49</v>
      </c>
    </row>
    <row r="23" spans="1:10">
      <c r="A23">
        <v>3</v>
      </c>
      <c r="B23" t="str">
        <f>_76</f>
        <v xml:space="preserve">Ben Struthers </v>
      </c>
      <c r="C23" t="s">
        <v>128</v>
      </c>
      <c r="D23">
        <v>3.64</v>
      </c>
      <c r="G23">
        <v>3</v>
      </c>
      <c r="H23" t="str">
        <f>_8</f>
        <v xml:space="preserve">Olivia Clark </v>
      </c>
      <c r="I23" t="s">
        <v>128</v>
      </c>
      <c r="J23">
        <v>3.36</v>
      </c>
    </row>
    <row r="24" spans="1:10">
      <c r="A24">
        <v>4</v>
      </c>
      <c r="B24" t="str">
        <f>_70</f>
        <v xml:space="preserve">Allister Wallace </v>
      </c>
      <c r="C24" t="s">
        <v>51</v>
      </c>
      <c r="D24">
        <v>3.41</v>
      </c>
      <c r="G24">
        <v>4</v>
      </c>
      <c r="H24" t="str">
        <f>_21</f>
        <v>Lorna Farrell</v>
      </c>
      <c r="I24" t="s">
        <v>128</v>
      </c>
      <c r="J24">
        <v>3.3</v>
      </c>
    </row>
    <row r="25" spans="1:10">
      <c r="A25">
        <v>5</v>
      </c>
      <c r="B25" t="str">
        <f>_72</f>
        <v>Zachary Uduehi</v>
      </c>
      <c r="C25" t="s">
        <v>51</v>
      </c>
      <c r="D25">
        <v>3.31</v>
      </c>
      <c r="G25">
        <v>5</v>
      </c>
      <c r="H25" t="str">
        <f>_25</f>
        <v>Robyn Key</v>
      </c>
      <c r="I25" t="s">
        <v>128</v>
      </c>
      <c r="J25">
        <v>3.21</v>
      </c>
    </row>
    <row r="26" spans="1:10">
      <c r="A26">
        <v>6</v>
      </c>
      <c r="B26" t="str">
        <f>_37</f>
        <v xml:space="preserve">Ewan Simson </v>
      </c>
      <c r="C26" t="s">
        <v>128</v>
      </c>
      <c r="D26">
        <v>3.31</v>
      </c>
      <c r="G26">
        <v>6</v>
      </c>
      <c r="H26" t="str">
        <f>_4</f>
        <v>Carrie Main</v>
      </c>
      <c r="I26" t="s">
        <v>128</v>
      </c>
      <c r="J26">
        <v>3.03</v>
      </c>
    </row>
    <row r="27" spans="1:10">
      <c r="A27">
        <v>7</v>
      </c>
      <c r="B27" t="str">
        <f>_1</f>
        <v>Ruaridh Williams</v>
      </c>
      <c r="C27" t="s">
        <v>128</v>
      </c>
      <c r="D27">
        <v>3.24</v>
      </c>
      <c r="G27">
        <v>7</v>
      </c>
      <c r="H27" t="str">
        <f>_10</f>
        <v>Helena Walker-Osterloh</v>
      </c>
      <c r="I27" t="s">
        <v>128</v>
      </c>
      <c r="J27">
        <v>2.99</v>
      </c>
    </row>
    <row r="28" spans="1:10">
      <c r="A28">
        <v>8</v>
      </c>
      <c r="B28" t="str">
        <f>_75</f>
        <v>Tendi Nyabadza</v>
      </c>
      <c r="C28" t="s">
        <v>51</v>
      </c>
      <c r="D28">
        <v>3.15</v>
      </c>
      <c r="G28">
        <v>8</v>
      </c>
      <c r="H28" t="str">
        <f>_9</f>
        <v>Kirsty Keston</v>
      </c>
      <c r="I28" t="s">
        <v>51</v>
      </c>
      <c r="J28">
        <v>2.94</v>
      </c>
    </row>
    <row r="29" spans="1:10">
      <c r="A29">
        <v>9</v>
      </c>
      <c r="B29" t="str">
        <f>_2</f>
        <v xml:space="preserve">Ruaridh McQueenie </v>
      </c>
      <c r="C29" t="s">
        <v>128</v>
      </c>
      <c r="D29">
        <v>2.99</v>
      </c>
      <c r="G29">
        <v>9</v>
      </c>
      <c r="H29" t="str">
        <f>_66</f>
        <v>Ruby Grierson</v>
      </c>
      <c r="I29" t="s">
        <v>51</v>
      </c>
      <c r="J29">
        <v>2.92</v>
      </c>
    </row>
    <row r="30" spans="1:10">
      <c r="A30">
        <v>10</v>
      </c>
      <c r="B30" t="str">
        <f>_74</f>
        <v xml:space="preserve">Finlay Stewart </v>
      </c>
      <c r="C30" t="s">
        <v>51</v>
      </c>
      <c r="D30">
        <v>2.4700000000000002</v>
      </c>
      <c r="G30">
        <v>10</v>
      </c>
      <c r="H30" t="str">
        <f>_65</f>
        <v>Maddie Lumsden</v>
      </c>
      <c r="I30" t="s">
        <v>51</v>
      </c>
      <c r="J30">
        <v>2.88</v>
      </c>
    </row>
    <row r="31" spans="1:10">
      <c r="G31">
        <v>11</v>
      </c>
      <c r="H31" t="str">
        <f>_64</f>
        <v>Niamh Teviotdale</v>
      </c>
      <c r="I31" t="s">
        <v>51</v>
      </c>
      <c r="J31">
        <v>2.83</v>
      </c>
    </row>
    <row r="32" spans="1:10">
      <c r="G32">
        <v>12</v>
      </c>
      <c r="H32" t="str">
        <f>_67</f>
        <v xml:space="preserve">Katie Beavers </v>
      </c>
      <c r="I32" t="s">
        <v>51</v>
      </c>
      <c r="J32">
        <v>2.63</v>
      </c>
    </row>
    <row r="33" spans="1:10">
      <c r="G33">
        <v>13</v>
      </c>
      <c r="H33" t="str">
        <f>_3</f>
        <v>Orla Joyce</v>
      </c>
      <c r="I33" t="s">
        <v>128</v>
      </c>
      <c r="J33">
        <v>2.5099999999999998</v>
      </c>
    </row>
    <row r="34" spans="1:10">
      <c r="G34">
        <v>14</v>
      </c>
      <c r="H34" t="str">
        <f>_63</f>
        <v xml:space="preserve">Sohpie McGillvary </v>
      </c>
      <c r="I34" t="s">
        <v>51</v>
      </c>
      <c r="J34">
        <v>2.48</v>
      </c>
    </row>
    <row r="37" spans="1:10">
      <c r="A37" s="1" t="s">
        <v>55</v>
      </c>
      <c r="B37" s="1"/>
      <c r="C37" s="1"/>
      <c r="D37" s="1"/>
      <c r="G37" s="1" t="s">
        <v>59</v>
      </c>
      <c r="H37" s="1"/>
      <c r="I37" s="1"/>
      <c r="J37" s="1"/>
    </row>
    <row r="38" spans="1:10">
      <c r="A38" s="1" t="s">
        <v>7</v>
      </c>
      <c r="B38" s="1" t="s">
        <v>2</v>
      </c>
      <c r="C38" s="1" t="s">
        <v>8</v>
      </c>
      <c r="D38" t="s">
        <v>61</v>
      </c>
      <c r="G38" s="1" t="s">
        <v>7</v>
      </c>
      <c r="H38" s="1" t="s">
        <v>2</v>
      </c>
      <c r="I38" s="1" t="s">
        <v>8</v>
      </c>
      <c r="J38" t="s">
        <v>61</v>
      </c>
    </row>
    <row r="39" spans="1:10">
      <c r="A39">
        <v>1</v>
      </c>
      <c r="B39" t="str">
        <f>_13</f>
        <v xml:space="preserve">Cameron Thores </v>
      </c>
      <c r="C39" t="s">
        <v>128</v>
      </c>
      <c r="D39">
        <v>4.3099999999999996</v>
      </c>
      <c r="G39">
        <v>1</v>
      </c>
      <c r="H39" t="str">
        <f>_17</f>
        <v xml:space="preserve">Ellie McDonald </v>
      </c>
      <c r="I39" t="s">
        <v>128</v>
      </c>
      <c r="J39">
        <v>4.07</v>
      </c>
    </row>
    <row r="40" spans="1:10">
      <c r="A40">
        <v>2</v>
      </c>
      <c r="B40" t="str">
        <f>_11</f>
        <v>Jamie Eyton-Jones</v>
      </c>
      <c r="C40" t="s">
        <v>128</v>
      </c>
      <c r="D40">
        <v>4.2</v>
      </c>
      <c r="G40">
        <v>2</v>
      </c>
      <c r="H40" t="str">
        <f>_39</f>
        <v xml:space="preserve">Nicole Mullard </v>
      </c>
      <c r="I40" t="s">
        <v>128</v>
      </c>
      <c r="J40">
        <v>4.07</v>
      </c>
    </row>
    <row r="41" spans="1:10">
      <c r="A41">
        <v>3</v>
      </c>
      <c r="B41" t="str">
        <f>_19</f>
        <v xml:space="preserve">Jamie McAslan </v>
      </c>
      <c r="C41" t="s">
        <v>128</v>
      </c>
      <c r="D41">
        <v>3.75</v>
      </c>
      <c r="G41">
        <v>3</v>
      </c>
      <c r="H41" t="str">
        <f>_30</f>
        <v>Mhairi Arnott</v>
      </c>
      <c r="I41" t="s">
        <v>128</v>
      </c>
      <c r="J41">
        <v>3.89</v>
      </c>
    </row>
    <row r="42" spans="1:10">
      <c r="A42">
        <v>4</v>
      </c>
      <c r="B42" t="str">
        <f>_73</f>
        <v xml:space="preserve">Calum Ridgeway </v>
      </c>
      <c r="C42" t="s">
        <v>51</v>
      </c>
      <c r="D42">
        <v>3.66</v>
      </c>
      <c r="G42">
        <v>4</v>
      </c>
      <c r="H42" t="str">
        <f>_31</f>
        <v xml:space="preserve">Katherine Macleod </v>
      </c>
      <c r="I42" t="s">
        <v>128</v>
      </c>
      <c r="J42">
        <v>3.1</v>
      </c>
    </row>
    <row r="43" spans="1:10">
      <c r="A43">
        <v>5</v>
      </c>
      <c r="B43" t="str">
        <f>_26</f>
        <v xml:space="preserve">Miles Davis </v>
      </c>
      <c r="C43" t="s">
        <v>128</v>
      </c>
      <c r="D43">
        <v>3.48</v>
      </c>
      <c r="G43">
        <v>5</v>
      </c>
      <c r="H43" t="str">
        <f>_33</f>
        <v xml:space="preserve">Mia Linklater </v>
      </c>
      <c r="I43" t="s">
        <v>128</v>
      </c>
      <c r="J43">
        <v>2.57</v>
      </c>
    </row>
    <row r="44" spans="1:10">
      <c r="A44">
        <v>6</v>
      </c>
      <c r="B44" t="str">
        <f>_27</f>
        <v xml:space="preserve">Mathew Struthers </v>
      </c>
      <c r="C44" t="s">
        <v>128</v>
      </c>
      <c r="D44">
        <v>1.96</v>
      </c>
    </row>
    <row r="47" spans="1:10">
      <c r="A47" s="1" t="s">
        <v>56</v>
      </c>
      <c r="B47" s="1"/>
      <c r="C47" s="1"/>
      <c r="D47" s="1"/>
      <c r="G47" s="1" t="s">
        <v>60</v>
      </c>
      <c r="H47" s="1"/>
      <c r="I47" s="1"/>
      <c r="J47" s="1"/>
    </row>
    <row r="48" spans="1:10">
      <c r="A48" s="1" t="s">
        <v>7</v>
      </c>
      <c r="B48" s="1" t="s">
        <v>2</v>
      </c>
      <c r="C48" s="1" t="s">
        <v>8</v>
      </c>
      <c r="D48" t="s">
        <v>61</v>
      </c>
      <c r="G48" s="1" t="s">
        <v>7</v>
      </c>
      <c r="H48" s="1" t="s">
        <v>2</v>
      </c>
      <c r="I48" s="1" t="s">
        <v>8</v>
      </c>
      <c r="J48" t="s">
        <v>61</v>
      </c>
    </row>
    <row r="49" spans="1:10">
      <c r="A49">
        <v>1</v>
      </c>
      <c r="B49" t="str">
        <f>_40</f>
        <v xml:space="preserve">Cole Milne </v>
      </c>
      <c r="C49" t="s">
        <v>128</v>
      </c>
      <c r="D49">
        <v>5.21</v>
      </c>
      <c r="G49">
        <v>1</v>
      </c>
      <c r="H49" t="str">
        <f>_15</f>
        <v>Rachel Dee</v>
      </c>
      <c r="I49" t="s">
        <v>128</v>
      </c>
      <c r="J49">
        <v>3.6</v>
      </c>
    </row>
    <row r="50" spans="1:10">
      <c r="A50">
        <v>2</v>
      </c>
      <c r="B50" t="str">
        <f>_14</f>
        <v>Thomas Ross</v>
      </c>
      <c r="C50" t="s">
        <v>128</v>
      </c>
      <c r="D50">
        <v>3.85</v>
      </c>
      <c r="G50">
        <v>2</v>
      </c>
      <c r="H50" t="str">
        <f>_16</f>
        <v>Holly Greenhill</v>
      </c>
      <c r="I50" t="s">
        <v>128</v>
      </c>
      <c r="J50">
        <v>3.37</v>
      </c>
    </row>
    <row r="51" spans="1:10">
      <c r="A51">
        <v>3</v>
      </c>
      <c r="B51" t="str">
        <f>_12</f>
        <v xml:space="preserve">Owen McQueenie </v>
      </c>
      <c r="C51" t="s">
        <v>128</v>
      </c>
      <c r="D51">
        <v>3.96</v>
      </c>
    </row>
  </sheetData>
  <sortState ref="H39:J43">
    <sortCondition descending="1" ref="J39:J43"/>
  </sortState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1" sqref="D21"/>
    </sheetView>
  </sheetViews>
  <sheetFormatPr baseColWidth="10" defaultRowHeight="15" x14ac:dyDescent="0"/>
  <cols>
    <col min="2" max="2" width="16" bestFit="1" customWidth="1"/>
  </cols>
  <sheetData>
    <row r="1" spans="1:4">
      <c r="A1" t="s">
        <v>132</v>
      </c>
    </row>
    <row r="2" spans="1:4">
      <c r="A2" t="s">
        <v>7</v>
      </c>
      <c r="B2" t="s">
        <v>2</v>
      </c>
      <c r="C2" t="s">
        <v>8</v>
      </c>
      <c r="D2" t="s">
        <v>133</v>
      </c>
    </row>
    <row r="3" spans="1:4">
      <c r="A3">
        <v>1</v>
      </c>
      <c r="B3" t="str">
        <f>_59</f>
        <v>Fin Maclennan</v>
      </c>
      <c r="C3" t="s">
        <v>51</v>
      </c>
      <c r="D3" s="2">
        <v>1.6087962962962963E-3</v>
      </c>
    </row>
    <row r="4" spans="1:4">
      <c r="A4">
        <v>2</v>
      </c>
      <c r="B4" t="str">
        <f>_54</f>
        <v xml:space="preserve">Mathew Hartman </v>
      </c>
      <c r="C4" t="s">
        <v>51</v>
      </c>
      <c r="D4" s="2">
        <v>1.6574074074074076E-3</v>
      </c>
    </row>
    <row r="5" spans="1:4">
      <c r="A5">
        <v>3</v>
      </c>
      <c r="B5" t="str">
        <f>_56</f>
        <v>Scott Campbell</v>
      </c>
      <c r="C5" t="s">
        <v>51</v>
      </c>
      <c r="D5" s="2">
        <v>1.7337962962962964E-3</v>
      </c>
    </row>
    <row r="6" spans="1:4">
      <c r="A6">
        <v>4</v>
      </c>
      <c r="B6" t="str">
        <f>_42</f>
        <v>Lucas Key</v>
      </c>
      <c r="C6" t="s">
        <v>128</v>
      </c>
      <c r="D6" s="2">
        <v>1.7766203703703705E-3</v>
      </c>
    </row>
    <row r="14" spans="1:4">
      <c r="A14" t="s">
        <v>7</v>
      </c>
      <c r="B14" t="s">
        <v>2</v>
      </c>
      <c r="C14" t="s">
        <v>8</v>
      </c>
      <c r="D14" t="s">
        <v>133</v>
      </c>
    </row>
    <row r="15" spans="1:4">
      <c r="A15">
        <v>1</v>
      </c>
      <c r="B15" t="str">
        <f>_52</f>
        <v>Emma Kirby</v>
      </c>
      <c r="C15" t="s">
        <v>51</v>
      </c>
      <c r="D15" s="2">
        <v>1.8344907407407407E-3</v>
      </c>
    </row>
    <row r="16" spans="1:4">
      <c r="A16">
        <v>2</v>
      </c>
      <c r="B16" t="str">
        <f>_46</f>
        <v>Anna McGilvary</v>
      </c>
      <c r="C16" t="s">
        <v>51</v>
      </c>
      <c r="D16" s="2">
        <v>2.0844907407407405E-3</v>
      </c>
    </row>
    <row r="17" spans="1:4">
      <c r="A17">
        <v>3</v>
      </c>
      <c r="B17" t="str">
        <f>_49</f>
        <v>Alex Law</v>
      </c>
      <c r="C17" t="s">
        <v>51</v>
      </c>
      <c r="D17" s="2">
        <v>2.0879629629629629E-3</v>
      </c>
    </row>
    <row r="18" spans="1:4">
      <c r="A18">
        <v>4</v>
      </c>
      <c r="B18" t="str">
        <f>_51</f>
        <v>Goud Alqahani</v>
      </c>
      <c r="C18" t="s">
        <v>51</v>
      </c>
      <c r="D18" s="2">
        <v>2.5706018518518521E-3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Entrys</vt:lpstr>
      <vt:lpstr>Results</vt:lpstr>
      <vt:lpstr>100m</vt:lpstr>
      <vt:lpstr>800m</vt:lpstr>
      <vt:lpstr>Shot Putt</vt:lpstr>
      <vt:lpstr>Javelin</vt:lpstr>
      <vt:lpstr>Long Jump</vt:lpstr>
      <vt:lpstr>600m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Arnott</cp:lastModifiedBy>
  <dcterms:created xsi:type="dcterms:W3CDTF">2017-04-22T21:46:14Z</dcterms:created>
  <dcterms:modified xsi:type="dcterms:W3CDTF">2017-04-23T18:39:40Z</dcterms:modified>
</cp:coreProperties>
</file>